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eleckae\Desktop\Przetargi\Przetargi 2018\IZ-U-1-2018 dostawa\"/>
    </mc:Choice>
  </mc:AlternateContent>
  <bookViews>
    <workbookView xWindow="0" yWindow="0" windowWidth="19200" windowHeight="10995" tabRatio="662"/>
  </bookViews>
  <sheets>
    <sheet name="katalog z ceną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5" i="3" l="1"/>
  <c r="I135" i="3" s="1"/>
  <c r="H134" i="3"/>
  <c r="I134" i="3" s="1"/>
  <c r="H133" i="3"/>
  <c r="I133" i="3" s="1"/>
  <c r="H131" i="3"/>
  <c r="I131" i="3" s="1"/>
  <c r="H130" i="3"/>
  <c r="I130" i="3" s="1"/>
  <c r="H127" i="3"/>
  <c r="I127" i="3" s="1"/>
  <c r="H126" i="3"/>
  <c r="I126" i="3" s="1"/>
  <c r="H125" i="3"/>
  <c r="I125" i="3" s="1"/>
  <c r="H123" i="3"/>
  <c r="I123" i="3" s="1"/>
  <c r="H122" i="3"/>
  <c r="I122" i="3" s="1"/>
  <c r="H121" i="3"/>
  <c r="I121" i="3" s="1"/>
  <c r="F120" i="3"/>
  <c r="H120" i="3" s="1"/>
  <c r="I120" i="3" s="1"/>
  <c r="F119" i="3"/>
  <c r="H119" i="3" s="1"/>
  <c r="I119" i="3" s="1"/>
  <c r="F118" i="3"/>
  <c r="H118" i="3" s="1"/>
  <c r="I118" i="3" s="1"/>
  <c r="H117" i="3"/>
  <c r="I117" i="3" s="1"/>
  <c r="F117" i="3"/>
  <c r="H115" i="3"/>
  <c r="I115" i="3" s="1"/>
  <c r="H114" i="3"/>
  <c r="I114" i="3" s="1"/>
  <c r="F114" i="3"/>
  <c r="F113" i="3"/>
  <c r="F112" i="3"/>
  <c r="H112" i="3" s="1"/>
  <c r="I112" i="3" s="1"/>
  <c r="F111" i="3"/>
  <c r="H111" i="3" s="1"/>
  <c r="I111" i="3" s="1"/>
  <c r="F110" i="3"/>
  <c r="H110" i="3" s="1"/>
  <c r="I110" i="3" s="1"/>
  <c r="H109" i="3"/>
  <c r="I109" i="3" s="1"/>
  <c r="F109" i="3"/>
  <c r="F108" i="3"/>
  <c r="F107" i="3"/>
  <c r="H107" i="3" s="1"/>
  <c r="I107" i="3" s="1"/>
  <c r="H106" i="3"/>
  <c r="I106" i="3" s="1"/>
  <c r="F106" i="3"/>
  <c r="H104" i="3"/>
  <c r="I104" i="3" s="1"/>
  <c r="F103" i="3"/>
  <c r="H103" i="3" s="1"/>
  <c r="I103" i="3" s="1"/>
  <c r="F87" i="3"/>
  <c r="F86" i="3"/>
  <c r="F85" i="3"/>
  <c r="F84" i="3"/>
  <c r="F81" i="3"/>
  <c r="F80" i="3"/>
  <c r="F79" i="3"/>
  <c r="F78" i="3"/>
  <c r="F77" i="3"/>
  <c r="F76" i="3"/>
  <c r="F75" i="3"/>
  <c r="F74" i="3"/>
  <c r="F73" i="3"/>
  <c r="F70" i="3"/>
  <c r="F57" i="3"/>
  <c r="F56" i="3"/>
  <c r="F58" i="3"/>
  <c r="F59" i="3"/>
  <c r="H105" i="3" l="1"/>
  <c r="I105" i="3" s="1"/>
  <c r="H113" i="3"/>
  <c r="I113" i="3" s="1"/>
  <c r="H129" i="3"/>
  <c r="I129" i="3" s="1"/>
  <c r="H116" i="3"/>
  <c r="I116" i="3" s="1"/>
  <c r="H124" i="3"/>
  <c r="I124" i="3" s="1"/>
  <c r="H128" i="3"/>
  <c r="I128" i="3" s="1"/>
  <c r="H132" i="3"/>
  <c r="I132" i="3" s="1"/>
  <c r="H108" i="3"/>
  <c r="I108" i="3" s="1"/>
  <c r="N62" i="3"/>
  <c r="N64" i="3"/>
  <c r="N68" i="3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F48" i="3"/>
  <c r="F42" i="3"/>
  <c r="F55" i="3"/>
  <c r="F54" i="3"/>
  <c r="F53" i="3"/>
  <c r="F52" i="3"/>
  <c r="F51" i="3"/>
  <c r="F50" i="3"/>
  <c r="F49" i="3"/>
  <c r="F47" i="3"/>
  <c r="F46" i="3"/>
  <c r="F45" i="3"/>
  <c r="F44" i="3"/>
  <c r="F43" i="3"/>
  <c r="N69" i="3" l="1"/>
  <c r="N67" i="3"/>
  <c r="N65" i="3"/>
  <c r="N66" i="3"/>
  <c r="N63" i="3"/>
  <c r="H201" i="3"/>
  <c r="I201" i="3" s="1"/>
  <c r="H41" i="3"/>
  <c r="I41" i="3" s="1"/>
  <c r="N14" i="3"/>
  <c r="N22" i="3"/>
  <c r="N47" i="3"/>
  <c r="N55" i="3"/>
  <c r="N79" i="3"/>
  <c r="N87" i="3"/>
  <c r="N95" i="3"/>
  <c r="N136" i="3"/>
  <c r="N144" i="3"/>
  <c r="N152" i="3"/>
  <c r="N160" i="3"/>
  <c r="N168" i="3"/>
  <c r="N176" i="3"/>
  <c r="N184" i="3"/>
  <c r="N192" i="3"/>
  <c r="N200" i="3"/>
  <c r="N209" i="3"/>
  <c r="H24" i="3"/>
  <c r="I24" i="3" s="1"/>
  <c r="H32" i="3"/>
  <c r="I32" i="3" s="1"/>
  <c r="H61" i="3"/>
  <c r="I61" i="3" s="1"/>
  <c r="H60" i="3"/>
  <c r="I60" i="3" s="1"/>
  <c r="H162" i="3"/>
  <c r="I162" i="3" s="1"/>
  <c r="H193" i="3"/>
  <c r="I193" i="3" s="1"/>
  <c r="H185" i="3"/>
  <c r="I185" i="3" s="1"/>
  <c r="H141" i="3"/>
  <c r="I141" i="3" s="1"/>
  <c r="H3" i="3"/>
  <c r="I3" i="3" s="1"/>
  <c r="H14" i="3"/>
  <c r="I14" i="3" s="1"/>
  <c r="N201" i="3" l="1"/>
  <c r="N155" i="3"/>
  <c r="N139" i="3"/>
  <c r="N204" i="3"/>
  <c r="N187" i="3"/>
  <c r="N90" i="3"/>
  <c r="N171" i="3"/>
  <c r="N199" i="3"/>
  <c r="N183" i="3"/>
  <c r="N167" i="3"/>
  <c r="N151" i="3"/>
  <c r="N102" i="3"/>
  <c r="N86" i="3"/>
  <c r="N195" i="3"/>
  <c r="N179" i="3"/>
  <c r="N163" i="3"/>
  <c r="N147" i="3"/>
  <c r="N98" i="3"/>
  <c r="N82" i="3"/>
  <c r="N208" i="3"/>
  <c r="N191" i="3"/>
  <c r="N175" i="3"/>
  <c r="N159" i="3"/>
  <c r="N143" i="3"/>
  <c r="N94" i="3"/>
  <c r="N78" i="3"/>
  <c r="N3" i="3"/>
  <c r="N207" i="3"/>
  <c r="N203" i="3"/>
  <c r="N198" i="3"/>
  <c r="N194" i="3"/>
  <c r="N190" i="3"/>
  <c r="N186" i="3"/>
  <c r="N182" i="3"/>
  <c r="N178" i="3"/>
  <c r="N174" i="3"/>
  <c r="N170" i="3"/>
  <c r="N166" i="3"/>
  <c r="N162" i="3"/>
  <c r="N158" i="3"/>
  <c r="N154" i="3"/>
  <c r="N150" i="3"/>
  <c r="N146" i="3"/>
  <c r="N142" i="3"/>
  <c r="N138" i="3"/>
  <c r="N101" i="3"/>
  <c r="N97" i="3"/>
  <c r="N93" i="3"/>
  <c r="N89" i="3"/>
  <c r="N85" i="3"/>
  <c r="N81" i="3"/>
  <c r="N77" i="3"/>
  <c r="N210" i="3"/>
  <c r="N206" i="3"/>
  <c r="N202" i="3"/>
  <c r="N197" i="3"/>
  <c r="N193" i="3"/>
  <c r="N189" i="3"/>
  <c r="N185" i="3"/>
  <c r="N181" i="3"/>
  <c r="N177" i="3"/>
  <c r="N173" i="3"/>
  <c r="N169" i="3"/>
  <c r="N165" i="3"/>
  <c r="N161" i="3"/>
  <c r="N157" i="3"/>
  <c r="N153" i="3"/>
  <c r="N149" i="3"/>
  <c r="N145" i="3"/>
  <c r="N141" i="3"/>
  <c r="N137" i="3"/>
  <c r="N100" i="3"/>
  <c r="N96" i="3"/>
  <c r="N92" i="3"/>
  <c r="N88" i="3"/>
  <c r="N84" i="3"/>
  <c r="N80" i="3"/>
  <c r="N205" i="3"/>
  <c r="N196" i="3"/>
  <c r="N188" i="3"/>
  <c r="N180" i="3"/>
  <c r="N172" i="3"/>
  <c r="N164" i="3"/>
  <c r="N156" i="3"/>
  <c r="N148" i="3"/>
  <c r="N140" i="3"/>
  <c r="N99" i="3"/>
  <c r="N91" i="3"/>
  <c r="N83" i="3"/>
  <c r="N7" i="3"/>
  <c r="N56" i="3"/>
  <c r="N23" i="3"/>
  <c r="N39" i="3"/>
  <c r="N76" i="3"/>
  <c r="N52" i="3"/>
  <c r="N35" i="3"/>
  <c r="N19" i="3"/>
  <c r="N41" i="3"/>
  <c r="N72" i="3"/>
  <c r="N48" i="3"/>
  <c r="N31" i="3"/>
  <c r="N15" i="3"/>
  <c r="N60" i="3"/>
  <c r="N44" i="3"/>
  <c r="N27" i="3"/>
  <c r="N11" i="3"/>
  <c r="N75" i="3"/>
  <c r="N71" i="3"/>
  <c r="N59" i="3"/>
  <c r="N51" i="3"/>
  <c r="N43" i="3"/>
  <c r="N38" i="3"/>
  <c r="N34" i="3"/>
  <c r="N30" i="3"/>
  <c r="N26" i="3"/>
  <c r="N18" i="3"/>
  <c r="N10" i="3"/>
  <c r="N6" i="3"/>
  <c r="N74" i="3"/>
  <c r="N70" i="3"/>
  <c r="N58" i="3"/>
  <c r="N54" i="3"/>
  <c r="N50" i="3"/>
  <c r="N46" i="3"/>
  <c r="N42" i="3"/>
  <c r="N37" i="3"/>
  <c r="N33" i="3"/>
  <c r="N29" i="3"/>
  <c r="N25" i="3"/>
  <c r="N21" i="3"/>
  <c r="N17" i="3"/>
  <c r="N13" i="3"/>
  <c r="N9" i="3"/>
  <c r="N5" i="3"/>
  <c r="N73" i="3"/>
  <c r="N61" i="3"/>
  <c r="N57" i="3"/>
  <c r="N53" i="3"/>
  <c r="N49" i="3"/>
  <c r="N45" i="3"/>
  <c r="N40" i="3"/>
  <c r="N36" i="3"/>
  <c r="N32" i="3"/>
  <c r="N28" i="3"/>
  <c r="N24" i="3"/>
  <c r="N20" i="3"/>
  <c r="N16" i="3"/>
  <c r="N12" i="3"/>
  <c r="N8" i="3"/>
  <c r="N4" i="3"/>
  <c r="H210" i="3" l="1"/>
  <c r="I210" i="3" s="1"/>
  <c r="H209" i="3"/>
  <c r="I209" i="3" s="1"/>
  <c r="H208" i="3"/>
  <c r="I208" i="3" s="1"/>
  <c r="H207" i="3"/>
  <c r="I207" i="3" s="1"/>
  <c r="H206" i="3"/>
  <c r="I206" i="3" s="1"/>
  <c r="H205" i="3"/>
  <c r="I205" i="3" s="1"/>
  <c r="H204" i="3"/>
  <c r="I204" i="3" s="1"/>
  <c r="H203" i="3"/>
  <c r="I203" i="3" s="1"/>
  <c r="H202" i="3"/>
  <c r="I202" i="3" s="1"/>
  <c r="H200" i="3"/>
  <c r="I200" i="3" s="1"/>
  <c r="H199" i="3"/>
  <c r="I199" i="3" s="1"/>
  <c r="H198" i="3"/>
  <c r="I198" i="3" s="1"/>
  <c r="H197" i="3"/>
  <c r="I197" i="3" s="1"/>
  <c r="H196" i="3"/>
  <c r="I196" i="3" s="1"/>
  <c r="H195" i="3"/>
  <c r="I195" i="3" s="1"/>
  <c r="H194" i="3"/>
  <c r="I194" i="3" s="1"/>
  <c r="H192" i="3"/>
  <c r="I192" i="3" s="1"/>
  <c r="H191" i="3"/>
  <c r="I191" i="3" s="1"/>
  <c r="H190" i="3"/>
  <c r="I190" i="3" s="1"/>
  <c r="H189" i="3"/>
  <c r="I189" i="3" s="1"/>
  <c r="H188" i="3"/>
  <c r="I188" i="3" s="1"/>
  <c r="H187" i="3"/>
  <c r="I187" i="3" s="1"/>
  <c r="H186" i="3"/>
  <c r="I186" i="3" s="1"/>
  <c r="H184" i="3"/>
  <c r="I184" i="3" s="1"/>
  <c r="H183" i="3"/>
  <c r="I183" i="3" s="1"/>
  <c r="H182" i="3"/>
  <c r="I182" i="3" s="1"/>
  <c r="H181" i="3"/>
  <c r="I181" i="3" s="1"/>
  <c r="H180" i="3"/>
  <c r="I180" i="3" s="1"/>
  <c r="H179" i="3"/>
  <c r="I179" i="3" s="1"/>
  <c r="H178" i="3"/>
  <c r="I178" i="3" s="1"/>
  <c r="H177" i="3"/>
  <c r="I177" i="3" s="1"/>
  <c r="H176" i="3"/>
  <c r="I176" i="3" s="1"/>
  <c r="H175" i="3"/>
  <c r="I175" i="3" s="1"/>
  <c r="H174" i="3"/>
  <c r="I174" i="3" s="1"/>
  <c r="H173" i="3"/>
  <c r="I173" i="3" s="1"/>
  <c r="H172" i="3"/>
  <c r="I172" i="3" s="1"/>
  <c r="H171" i="3"/>
  <c r="I171" i="3" s="1"/>
  <c r="H170" i="3"/>
  <c r="I170" i="3" s="1"/>
  <c r="H169" i="3"/>
  <c r="I169" i="3" s="1"/>
  <c r="H168" i="3"/>
  <c r="I168" i="3" s="1"/>
  <c r="H167" i="3"/>
  <c r="I167" i="3" s="1"/>
  <c r="H166" i="3"/>
  <c r="I166" i="3" s="1"/>
  <c r="H165" i="3"/>
  <c r="I165" i="3" s="1"/>
  <c r="H164" i="3"/>
  <c r="I164" i="3" s="1"/>
  <c r="H163" i="3"/>
  <c r="I163" i="3" s="1"/>
  <c r="H161" i="3"/>
  <c r="I161" i="3" s="1"/>
  <c r="H160" i="3"/>
  <c r="I160" i="3" s="1"/>
  <c r="H159" i="3"/>
  <c r="I159" i="3" s="1"/>
  <c r="H158" i="3"/>
  <c r="I158" i="3" s="1"/>
  <c r="H157" i="3"/>
  <c r="I157" i="3" s="1"/>
  <c r="H156" i="3"/>
  <c r="I156" i="3" s="1"/>
  <c r="H155" i="3"/>
  <c r="I155" i="3" s="1"/>
  <c r="H154" i="3"/>
  <c r="I154" i="3" s="1"/>
  <c r="H153" i="3"/>
  <c r="I153" i="3" s="1"/>
  <c r="H152" i="3"/>
  <c r="I152" i="3" s="1"/>
  <c r="H151" i="3"/>
  <c r="I151" i="3" s="1"/>
  <c r="H150" i="3"/>
  <c r="I150" i="3" s="1"/>
  <c r="H149" i="3"/>
  <c r="I149" i="3" s="1"/>
  <c r="H148" i="3"/>
  <c r="I148" i="3" s="1"/>
  <c r="H147" i="3"/>
  <c r="I147" i="3" s="1"/>
  <c r="H146" i="3"/>
  <c r="I146" i="3" s="1"/>
  <c r="H145" i="3"/>
  <c r="I145" i="3" s="1"/>
  <c r="H144" i="3"/>
  <c r="I144" i="3" s="1"/>
  <c r="H143" i="3"/>
  <c r="I143" i="3" s="1"/>
  <c r="H142" i="3"/>
  <c r="I142" i="3" s="1"/>
  <c r="H140" i="3"/>
  <c r="I140" i="3" s="1"/>
  <c r="H139" i="3"/>
  <c r="I139" i="3" s="1"/>
  <c r="H138" i="3"/>
  <c r="I138" i="3" s="1"/>
  <c r="H137" i="3"/>
  <c r="I137" i="3" s="1"/>
  <c r="H136" i="3"/>
  <c r="I136" i="3" s="1"/>
  <c r="H102" i="3"/>
  <c r="I102" i="3" s="1"/>
  <c r="H101" i="3"/>
  <c r="I101" i="3" s="1"/>
  <c r="H100" i="3"/>
  <c r="I100" i="3" s="1"/>
  <c r="H99" i="3"/>
  <c r="I99" i="3" s="1"/>
  <c r="H98" i="3"/>
  <c r="I98" i="3" s="1"/>
  <c r="H97" i="3"/>
  <c r="I97" i="3" s="1"/>
  <c r="H96" i="3"/>
  <c r="I96" i="3" s="1"/>
  <c r="H95" i="3"/>
  <c r="I95" i="3" s="1"/>
  <c r="H94" i="3"/>
  <c r="I94" i="3" s="1"/>
  <c r="H93" i="3"/>
  <c r="I93" i="3" s="1"/>
  <c r="H92" i="3"/>
  <c r="I92" i="3" s="1"/>
  <c r="H91" i="3"/>
  <c r="I91" i="3" s="1"/>
  <c r="H90" i="3"/>
  <c r="I90" i="3" s="1"/>
  <c r="H89" i="3"/>
  <c r="I89" i="3" s="1"/>
  <c r="H88" i="3"/>
  <c r="I88" i="3" s="1"/>
  <c r="H87" i="3"/>
  <c r="I87" i="3" s="1"/>
  <c r="H86" i="3"/>
  <c r="I86" i="3" s="1"/>
  <c r="H85" i="3"/>
  <c r="I85" i="3" s="1"/>
  <c r="H84" i="3"/>
  <c r="I84" i="3" s="1"/>
  <c r="H83" i="3"/>
  <c r="I83" i="3" s="1"/>
  <c r="H82" i="3"/>
  <c r="I82" i="3" s="1"/>
  <c r="H81" i="3"/>
  <c r="I81" i="3" s="1"/>
  <c r="H80" i="3"/>
  <c r="I80" i="3" s="1"/>
  <c r="H79" i="3"/>
  <c r="I79" i="3" s="1"/>
  <c r="H78" i="3"/>
  <c r="I78" i="3" s="1"/>
  <c r="H77" i="3"/>
  <c r="I77" i="3" s="1"/>
  <c r="H76" i="3"/>
  <c r="I76" i="3" s="1"/>
  <c r="H75" i="3"/>
  <c r="I75" i="3" s="1"/>
  <c r="H74" i="3"/>
  <c r="I74" i="3" s="1"/>
  <c r="H73" i="3"/>
  <c r="I73" i="3" s="1"/>
  <c r="H72" i="3"/>
  <c r="I72" i="3" s="1"/>
  <c r="H71" i="3"/>
  <c r="I71" i="3" s="1"/>
  <c r="H70" i="3"/>
  <c r="I70" i="3" s="1"/>
  <c r="H59" i="3"/>
  <c r="I59" i="3" s="1"/>
  <c r="H58" i="3"/>
  <c r="I58" i="3" s="1"/>
  <c r="H57" i="3"/>
  <c r="I57" i="3" s="1"/>
  <c r="H56" i="3"/>
  <c r="I56" i="3" s="1"/>
  <c r="H55" i="3"/>
  <c r="I55" i="3" s="1"/>
  <c r="H54" i="3"/>
  <c r="I54" i="3" s="1"/>
  <c r="H53" i="3"/>
  <c r="I53" i="3" s="1"/>
  <c r="H52" i="3"/>
  <c r="I52" i="3" s="1"/>
  <c r="H51" i="3"/>
  <c r="I51" i="3" s="1"/>
  <c r="H50" i="3"/>
  <c r="I50" i="3" s="1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H42" i="3"/>
  <c r="I42" i="3" s="1"/>
  <c r="H40" i="3"/>
  <c r="I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H4" i="3"/>
  <c r="I4" i="3" s="1"/>
  <c r="I5" i="3" l="1"/>
  <c r="I211" i="3" s="1"/>
  <c r="M213" i="3" s="1"/>
  <c r="M214" i="3" s="1"/>
  <c r="H211" i="3"/>
  <c r="K213" i="3" s="1"/>
  <c r="K214" i="3" s="1"/>
</calcChain>
</file>

<file path=xl/sharedStrings.xml><?xml version="1.0" encoding="utf-8"?>
<sst xmlns="http://schemas.openxmlformats.org/spreadsheetml/2006/main" count="913" uniqueCount="274">
  <si>
    <t>RAZEM</t>
  </si>
  <si>
    <t>168,3/250</t>
  </si>
  <si>
    <t>1.</t>
  </si>
  <si>
    <t>48,3/110</t>
  </si>
  <si>
    <t>Rura preizolowana z alarmem 12m</t>
  </si>
  <si>
    <t>76,1/140</t>
  </si>
  <si>
    <t>88,9/160</t>
  </si>
  <si>
    <t>Taśma papierowa 37,5m</t>
  </si>
  <si>
    <t>Taśma ostrzegawcza 100 m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</si>
  <si>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</si>
  <si>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</si>
  <si>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</si>
  <si>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</si>
  <si>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</si>
  <si>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</si>
  <si>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</si>
  <si>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</si>
  <si>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</si>
  <si>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</si>
  <si>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</si>
  <si>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</si>
  <si>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</si>
  <si>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60,3/125</t>
  </si>
  <si>
    <t>16.</t>
  </si>
  <si>
    <t>17.</t>
  </si>
  <si>
    <t>18.</t>
  </si>
  <si>
    <t>19.</t>
  </si>
  <si>
    <t>20.</t>
  </si>
  <si>
    <t>21.</t>
  </si>
  <si>
    <t>22.</t>
  </si>
  <si>
    <t>23.</t>
  </si>
  <si>
    <t>139,7/225</t>
  </si>
  <si>
    <t>L.p.</t>
  </si>
  <si>
    <t>Nazwa Materiału</t>
  </si>
  <si>
    <t>Średnica</t>
  </si>
  <si>
    <t>Jednostka</t>
  </si>
  <si>
    <t>Cena jednostkowa netto</t>
  </si>
  <si>
    <t xml:space="preserve">Wartość netto </t>
  </si>
  <si>
    <t>Wartość brutto</t>
  </si>
  <si>
    <t>42,4/110</t>
  </si>
  <si>
    <t>szt.</t>
  </si>
  <si>
    <t>2.</t>
  </si>
  <si>
    <t>114,3/200</t>
  </si>
  <si>
    <t>219,1/315</t>
  </si>
  <si>
    <t>273,0/400</t>
  </si>
  <si>
    <t>Mufa termokurczliwa prosta sieciowana radiacyjnie do zalania pianką + pianka</t>
  </si>
  <si>
    <t>kpl</t>
  </si>
  <si>
    <t>Mufa termokurczliwa kolanowa sieciowana radiacyjnie (harmonijkowa) + pianka</t>
  </si>
  <si>
    <t>24.</t>
  </si>
  <si>
    <t>25.</t>
  </si>
  <si>
    <t>26.</t>
  </si>
  <si>
    <t>27.</t>
  </si>
  <si>
    <t>Łuki stalowe do muf termokurczliwych kolanowych 90 stopni 5D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</si>
  <si>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</si>
  <si>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</si>
  <si>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</si>
  <si>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</si>
  <si>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</si>
  <si>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</si>
  <si>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</si>
  <si>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</si>
  <si>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</si>
  <si>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</si>
  <si>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</si>
  <si>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</si>
  <si>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</si>
  <si>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</si>
  <si>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</si>
  <si>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</si>
  <si>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</si>
  <si>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</si>
  <si>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</si>
  <si>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</si>
  <si>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</si>
  <si>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</si>
  <si>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</si>
  <si>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</si>
  <si>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</si>
  <si>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</si>
  <si>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</si>
  <si>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</si>
  <si>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</si>
  <si>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</si>
  <si>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</si>
  <si>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</si>
  <si>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</si>
  <si>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</si>
  <si>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</si>
  <si>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</si>
  <si>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</si>
  <si>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</si>
  <si>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</si>
  <si>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</si>
  <si>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</si>
  <si>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</si>
  <si>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</si>
  <si>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</si>
  <si>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</si>
  <si>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</si>
  <si>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</si>
  <si>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</si>
  <si>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</si>
  <si>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</si>
  <si>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</si>
  <si>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</si>
  <si>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</si>
  <si>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</si>
  <si>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</si>
  <si>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</si>
  <si>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</si>
  <si>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</si>
  <si>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</si>
  <si>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Zawory preizolowane kulowe odcinające</t>
  </si>
  <si>
    <t>87.</t>
  </si>
  <si>
    <t>88.</t>
  </si>
  <si>
    <t>89.</t>
  </si>
  <si>
    <t>90.</t>
  </si>
  <si>
    <t>91.</t>
  </si>
  <si>
    <t>Odgałęzienie preizolowane prefabrykowane odwadniające dolne</t>
  </si>
  <si>
    <t>92.</t>
  </si>
  <si>
    <t>93.</t>
  </si>
  <si>
    <t>94.</t>
  </si>
  <si>
    <t>95.</t>
  </si>
  <si>
    <t>Zwężka preizolowana prefabrykowana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</si>
  <si>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</si>
  <si>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</si>
  <si>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</si>
  <si>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</si>
  <si>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</si>
  <si>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</si>
  <si>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</si>
  <si>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</si>
  <si>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</si>
  <si>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</si>
  <si>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</si>
  <si>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</si>
  <si>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</si>
  <si>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</si>
  <si>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</si>
  <si>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</si>
  <si>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Pierścień uszczelniający wejścia w ścianę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</si>
  <si>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</si>
  <si>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</si>
  <si>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</si>
  <si>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</si>
  <si>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</si>
  <si>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</si>
  <si>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</si>
  <si>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</si>
  <si>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</si>
  <si>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</si>
  <si>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</si>
  <si>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</si>
  <si>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</si>
  <si>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Końcówka termokurczliwa dzielona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</si>
  <si>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</si>
  <si>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</si>
  <si>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</si>
  <si>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</si>
  <si>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</si>
  <si>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</si>
  <si>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</si>
  <si>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</si>
  <si>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</si>
  <si>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</si>
  <si>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</si>
  <si>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</si>
  <si>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</si>
  <si>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</si>
  <si>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</si>
  <si>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</si>
  <si>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Dennica stalowa</t>
  </si>
  <si>
    <t>141.</t>
  </si>
  <si>
    <t>142.</t>
  </si>
  <si>
    <t>143.</t>
  </si>
  <si>
    <t>144.</t>
  </si>
  <si>
    <t>145.</t>
  </si>
  <si>
    <t>146.</t>
  </si>
  <si>
    <t>147.</t>
  </si>
  <si>
    <t>148.</t>
  </si>
  <si>
    <t xml:space="preserve"> Łącznik zaciskowy (100szt)</t>
  </si>
  <si>
    <t>149.</t>
  </si>
  <si>
    <t>Drut miedziany ocynk 25m</t>
  </si>
  <si>
    <t>150.</t>
  </si>
  <si>
    <t>Podtrzymka drutu (50szt)</t>
  </si>
  <si>
    <t>151.</t>
  </si>
  <si>
    <t>Koszulka izolacyjna (2x 6,25m)</t>
  </si>
  <si>
    <t>152.</t>
  </si>
  <si>
    <t>153.</t>
  </si>
  <si>
    <t>154.</t>
  </si>
  <si>
    <t>Poduszki kompensacyjne 2000x1000x40</t>
  </si>
  <si>
    <t>155.</t>
  </si>
  <si>
    <t>Poduszki kompensacyjne 1000x500x40</t>
  </si>
  <si>
    <t xml:space="preserve">Taśma uszczelniająca do muf składanych 60 m (termokurczliwa) - szer 225 mm 27,0 zł za 1 mb, </t>
  </si>
  <si>
    <t>Końcówka termokurczliwa  END CAP</t>
  </si>
  <si>
    <t>Mufa końcowa. Zakończenie rur</t>
  </si>
  <si>
    <t>Mufa końcowa. Zakończenie rur- nasuwka</t>
  </si>
  <si>
    <t>TR - równoległy</t>
  </si>
  <si>
    <t>TW - prostopadłe wznośny</t>
  </si>
  <si>
    <t>60,3/110</t>
  </si>
  <si>
    <t>323,9/450</t>
  </si>
  <si>
    <t>33,7/110</t>
  </si>
  <si>
    <t>Ilość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</si>
  <si>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</si>
  <si>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</si>
  <si>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</si>
  <si>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</si>
  <si>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</si>
  <si>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</si>
  <si>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</si>
  <si>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</si>
  <si>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</si>
  <si>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</si>
  <si>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</si>
  <si>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</si>
  <si>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Kolana preizolowane prefabrykowane z alarmem 90 stopni.   Długość ramion 1 m x 1 m</t>
  </si>
  <si>
    <t>Kolana preizolowane prefabrykowane z alarmem 90 stopni.  Długość ramion 1 m x 1 m</t>
  </si>
  <si>
    <t>Kolana preizolowane prefabrykowane z alarmem o kącie w zakresie 4-86 stopni. Długość ramion 1 m x 1 m</t>
  </si>
  <si>
    <t>Kolana preizolowane prefabrykowane z alarmem 90 stopni. Długość ramion 1 m x 1 m</t>
  </si>
  <si>
    <t>Kolana preizolowane prefabrykowane z alarmem 90 stopni.   Długość ramion 1 m x 3 m</t>
  </si>
  <si>
    <t>Kolana preizolowane prefabrykowane z alarmem 90 stopni.  Długość ramion 1 m x 3 m</t>
  </si>
  <si>
    <t>Kolana preizolowane prefabrykowane z alarmem 90 stopni. Długość ramion 1 m x 3 m</t>
  </si>
  <si>
    <t xml:space="preserve"> 1 m x 1 m</t>
  </si>
  <si>
    <t xml:space="preserve"> 1 m x 3 m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</si>
  <si>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</si>
  <si>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</si>
  <si>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</si>
  <si>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</si>
  <si>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</si>
  <si>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</si>
  <si>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</si>
  <si>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</si>
  <si>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</si>
  <si>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</si>
  <si>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</si>
  <si>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</si>
  <si>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</si>
  <si>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</si>
  <si>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</si>
  <si>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</si>
  <si>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</si>
  <si>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</si>
  <si>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</si>
  <si>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</si>
  <si>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 xml:space="preserve">Odgałęzienie preizolowane prefabrykowane z alarmem prostopadłe 45 stopni </t>
  </si>
  <si>
    <t>Odgałęzienie preizolowane prefabrykowane z alarmem równoległe 90 stopni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</si>
  <si>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</si>
  <si>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</si>
  <si>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</si>
  <si>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</si>
  <si>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</si>
  <si>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</si>
  <si>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</si>
  <si>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</si>
  <si>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</si>
  <si>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</si>
  <si>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</si>
  <si>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</si>
  <si>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</si>
  <si>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</si>
  <si>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</si>
  <si>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</si>
  <si>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</si>
  <si>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</si>
  <si>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</si>
  <si>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</si>
  <si>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</si>
  <si>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LISTA CENOWA</t>
  </si>
  <si>
    <t>ZAŁĄCZNIK NR 1a do FORMULARZA OFERTY</t>
  </si>
  <si>
    <t>Cena jednostkowa netto
[PLN]</t>
  </si>
  <si>
    <t>Wartość netto
[PLN]</t>
  </si>
  <si>
    <t>kwota VAT
[PLN]</t>
  </si>
  <si>
    <t>Wartość brutto
[PLN]</t>
  </si>
  <si>
    <t xml:space="preserve">data, podpis osoby uprawnionej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</si>
</sst>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_ ;\-#,##0\ "/>
    <numFmt numFmtId="165" formatCode="0.0"/>
  </numFmts>
  <fonts count="11">
    <font>
      <sz val="11"/>
      <color theme="1"/>
      <name val="Calibri"/>
      <family val="2"/>
      <charset val="238"/>
      <scheme val="minor"/>
    </font>
    <font>
      <sz val="8"/>
      <name val="Arial P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10"/>
      <name val="Arial P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4" fontId="5" fillId="2" borderId="7" xfId="1" applyNumberFormat="1" applyFont="1" applyFill="1" applyBorder="1"/>
    <xf numFmtId="0" fontId="1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/>
    </xf>
    <xf numFmtId="165" fontId="1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4" fontId="0" fillId="0" borderId="0" xfId="0" applyNumberFormat="1" applyFill="1"/>
    <xf numFmtId="0" fontId="7" fillId="0" borderId="0" xfId="0" applyFont="1" applyFill="1"/>
    <xf numFmtId="44" fontId="0" fillId="0" borderId="0" xfId="0" applyNumberFormat="1" applyFill="1"/>
    <xf numFmtId="4" fontId="7" fillId="0" borderId="0" xfId="0" applyNumberFormat="1" applyFont="1" applyFill="1"/>
    <xf numFmtId="4" fontId="5" fillId="3" borderId="5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5" fillId="2" borderId="8" xfId="1" applyNumberFormat="1" applyFont="1" applyFill="1" applyBorder="1"/>
    <xf numFmtId="165" fontId="1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4" fontId="5" fillId="0" borderId="1" xfId="1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10" fontId="0" fillId="0" borderId="0" xfId="0" applyNumberFormat="1" applyFill="1"/>
    <xf numFmtId="4" fontId="8" fillId="0" borderId="0" xfId="0" applyNumberFormat="1" applyFont="1" applyFill="1"/>
    <xf numFmtId="0" fontId="0" fillId="0" borderId="0" xfId="0" applyFill="1" applyAlignment="1">
      <alignment horizontal="left"/>
    </xf>
    <xf numFmtId="0" fontId="1" fillId="0" borderId="1" xfId="0" applyFont="1" applyFill="1" applyBorder="1" applyAlignment="1" applyProtection="1">
      <alignment horizontal="center" wrapText="1"/>
      <protection locked="0"/>
    </xf>
    <xf numFmtId="4" fontId="4" fillId="2" borderId="15" xfId="1" applyNumberFormat="1" applyFont="1" applyFill="1" applyBorder="1" applyAlignment="1">
      <alignment horizontal="center" vertical="center" wrapText="1"/>
    </xf>
    <xf numFmtId="4" fontId="4" fillId="2" borderId="14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44" fontId="4" fillId="0" borderId="14" xfId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/>
    </xf>
    <xf numFmtId="164" fontId="5" fillId="0" borderId="5" xfId="1" applyNumberFormat="1" applyFont="1" applyFill="1" applyBorder="1" applyAlignment="1">
      <alignment horizontal="right"/>
    </xf>
    <xf numFmtId="0" fontId="4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2" fontId="1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right"/>
    </xf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0" fontId="10" fillId="0" borderId="0" xfId="0" applyFont="1" applyFill="1" applyAlignment="1">
      <alignment horizontal="center"/>
    </xf>
    <xf numFmtId="4" fontId="5" fillId="2" borderId="12" xfId="1" applyNumberFormat="1" applyFont="1" applyFill="1" applyBorder="1" applyAlignment="1">
      <alignment horizontal="center" vertical="center" wrapText="1"/>
    </xf>
    <xf numFmtId="4" fontId="5" fillId="2" borderId="9" xfId="1" applyNumberFormat="1" applyFont="1" applyFill="1" applyBorder="1" applyAlignment="1">
      <alignment horizontal="center" vertical="center" wrapText="1"/>
    </xf>
    <xf numFmtId="4" fontId="5" fillId="2" borderId="13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/>
    <xf numFmtId="0" fontId="5" fillId="0" borderId="2" xfId="0" applyFont="1" applyFill="1" applyBorder="1" applyAlignment="1">
      <alignment horizontal="right"/>
    </xf>
    <xf numFmtId="0" fontId="1" fillId="0" borderId="2" xfId="0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center"/>
    </xf>
    <xf numFmtId="164" fontId="5" fillId="0" borderId="19" xfId="1" applyNumberFormat="1" applyFont="1" applyFill="1" applyBorder="1" applyAlignment="1">
      <alignment horizontal="right"/>
    </xf>
    <xf numFmtId="4" fontId="5" fillId="0" borderId="19" xfId="1" applyNumberFormat="1" applyFont="1" applyFill="1" applyBorder="1" applyAlignment="1">
      <alignment horizontal="right"/>
    </xf>
    <xf numFmtId="4" fontId="5" fillId="0" borderId="20" xfId="1" applyNumberFormat="1" applyFont="1" applyFill="1" applyBorder="1"/>
    <xf numFmtId="4" fontId="5" fillId="0" borderId="21" xfId="1" applyNumberFormat="1" applyFont="1" applyFill="1" applyBorder="1"/>
    <xf numFmtId="4" fontId="5" fillId="0" borderId="2" xfId="1" applyNumberFormat="1" applyFont="1" applyFill="1" applyBorder="1"/>
    <xf numFmtId="0" fontId="5" fillId="0" borderId="22" xfId="0" applyFont="1" applyFill="1" applyBorder="1" applyAlignment="1">
      <alignment horizontal="right"/>
    </xf>
    <xf numFmtId="0" fontId="5" fillId="0" borderId="22" xfId="0" applyFont="1" applyFill="1" applyBorder="1"/>
    <xf numFmtId="0" fontId="5" fillId="0" borderId="22" xfId="0" applyFont="1" applyFill="1" applyBorder="1" applyAlignment="1">
      <alignment horizontal="center"/>
    </xf>
    <xf numFmtId="0" fontId="3" fillId="0" borderId="22" xfId="0" applyFont="1" applyFill="1" applyBorder="1"/>
    <xf numFmtId="4" fontId="3" fillId="2" borderId="22" xfId="0" applyNumberFormat="1" applyFont="1" applyFill="1" applyBorder="1"/>
    <xf numFmtId="4" fontId="3" fillId="0" borderId="22" xfId="0" applyNumberFormat="1" applyFont="1" applyFill="1" applyBorder="1" applyAlignment="1">
      <alignment horizontal="center"/>
    </xf>
    <xf numFmtId="4" fontId="3" fillId="0" borderId="18" xfId="0" applyNumberFormat="1" applyFont="1" applyFill="1" applyBorder="1"/>
    <xf numFmtId="0" fontId="1" fillId="0" borderId="3" xfId="0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center" wrapText="1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3" fillId="0" borderId="1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66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224"/>
  <sheetViews>
    <sheetView tabSelected="1" topLeftCell="A200" workbookViewId="0">
      <selection activeCell="O224" sqref="O224"/>
    </sheetView>
  </sheetViews>
  <sheetFormatPr defaultRowHeight="15"/>
  <cols>
    <col min="1" max="1" width="4.42578125" style="1" customWidth="1"/>
    <col min="2" max="2" width="79.5703125" style="30" customWidth="1"/>
    <col min="3" max="3" width="11.42578125" style="3" customWidth="1"/>
    <col min="4" max="4" width="12.5703125" style="3" customWidth="1"/>
    <col min="5" max="5" width="9.28515625" style="3" customWidth="1"/>
    <col min="6" max="6" width="7.42578125" style="2" bestFit="1" customWidth="1"/>
    <col min="7" max="7" width="9.7109375" style="11" hidden="1" customWidth="1"/>
    <col min="8" max="8" width="15" style="11" hidden="1" customWidth="1"/>
    <col min="9" max="9" width="15.140625" style="11" hidden="1" customWidth="1"/>
    <col min="10" max="12" width="15.140625" style="11" customWidth="1"/>
    <col min="13" max="13" width="13.28515625" customWidth="1"/>
    <col min="14" max="14" width="0" hidden="1" customWidth="1"/>
  </cols>
  <sheetData>
    <row r="1" spans="1:14" ht="19.5" thickBot="1">
      <c r="A1" s="26"/>
      <c r="B1" s="45" t="s">
        <v>267</v>
      </c>
      <c r="F1" s="71"/>
      <c r="G1" s="71"/>
      <c r="H1" s="71"/>
      <c r="I1" s="71"/>
      <c r="J1" s="16"/>
      <c r="K1" s="16"/>
      <c r="L1" s="16" t="s">
        <v>268</v>
      </c>
    </row>
    <row r="2" spans="1:14" ht="34.5" thickBot="1">
      <c r="A2" s="37" t="s">
        <v>32</v>
      </c>
      <c r="B2" s="41" t="s">
        <v>33</v>
      </c>
      <c r="C2" s="72" t="s">
        <v>34</v>
      </c>
      <c r="D2" s="72"/>
      <c r="E2" s="4" t="s">
        <v>35</v>
      </c>
      <c r="F2" s="33" t="s">
        <v>202</v>
      </c>
      <c r="G2" s="28" t="s">
        <v>36</v>
      </c>
      <c r="H2" s="28" t="s">
        <v>37</v>
      </c>
      <c r="I2" s="29" t="s">
        <v>38</v>
      </c>
      <c r="J2" s="46" t="s">
        <v>269</v>
      </c>
      <c r="K2" s="46" t="s">
        <v>270</v>
      </c>
      <c r="L2" s="47" t="s">
        <v>271</v>
      </c>
      <c r="M2" s="48" t="s">
        <v>272</v>
      </c>
      <c r="N2">
        <v>1.3</v>
      </c>
    </row>
    <row r="3" spans="1:14">
      <c r="A3" s="38" t="s">
        <v>2</v>
      </c>
      <c r="B3" s="7" t="s">
        <v>4</v>
      </c>
      <c r="C3" s="68" t="s">
        <v>201</v>
      </c>
      <c r="D3" s="69"/>
      <c r="E3" s="5" t="s">
        <v>40</v>
      </c>
      <c r="F3" s="34">
        <v>50</v>
      </c>
      <c r="G3" s="15">
        <v>283.18</v>
      </c>
      <c r="H3" s="6">
        <f>F3*G3</f>
        <v>14159</v>
      </c>
      <c r="I3" s="18">
        <f>H3*1.23</f>
        <v>17415.57</v>
      </c>
      <c r="J3" s="21"/>
      <c r="K3" s="22"/>
      <c r="L3" s="22"/>
      <c r="M3" s="23"/>
      <c r="N3">
        <f>(J3-G3)/G3</f>
        <v>-1</v>
      </c>
    </row>
    <row r="4" spans="1:14">
      <c r="A4" s="39" t="s">
        <v>41</v>
      </c>
      <c r="B4" s="7" t="s">
        <v>4</v>
      </c>
      <c r="C4" s="73" t="s">
        <v>39</v>
      </c>
      <c r="D4" s="73"/>
      <c r="E4" s="5" t="s">
        <v>40</v>
      </c>
      <c r="F4" s="34">
        <v>105</v>
      </c>
      <c r="G4" s="15">
        <v>283.18</v>
      </c>
      <c r="H4" s="6">
        <f>F4*G4</f>
        <v>29733.9</v>
      </c>
      <c r="I4" s="18">
        <f>H4*1.23</f>
        <v>36572.697</v>
      </c>
      <c r="J4" s="21"/>
      <c r="K4" s="22"/>
      <c r="L4" s="22"/>
      <c r="M4" s="23"/>
      <c r="N4">
        <f t="shared" ref="N4:N76" si="0">(J4-G4)/G4</f>
        <v>-1</v>
      </c>
    </row>
    <row r="5" spans="1:14">
      <c r="A5" s="38" t="s">
        <v>9</v>
      </c>
      <c r="B5" s="7" t="s">
        <v>4</v>
      </c>
      <c r="C5" s="70" t="s">
        <v>3</v>
      </c>
      <c r="D5" s="70"/>
      <c r="E5" s="8" t="s">
        <v>40</v>
      </c>
      <c r="F5" s="34">
        <v>289</v>
      </c>
      <c r="G5" s="15">
        <v>291.60000000000002</v>
      </c>
      <c r="H5" s="6">
        <f t="shared" ref="H5:H82" si="1">F5*G5</f>
        <v>84272.400000000009</v>
      </c>
      <c r="I5" s="18">
        <f t="shared" ref="I5:I82" si="2">H5*1.23</f>
        <v>103655.05200000001</v>
      </c>
      <c r="J5" s="21"/>
      <c r="K5" s="22"/>
      <c r="L5" s="22"/>
      <c r="M5" s="23"/>
      <c r="N5">
        <f t="shared" si="0"/>
        <v>-1</v>
      </c>
    </row>
    <row r="6" spans="1:14">
      <c r="A6" s="39" t="s">
        <v>10</v>
      </c>
      <c r="B6" s="7" t="s">
        <v>4</v>
      </c>
      <c r="C6" s="70" t="s">
        <v>22</v>
      </c>
      <c r="D6" s="70"/>
      <c r="E6" s="8" t="s">
        <v>40</v>
      </c>
      <c r="F6" s="34">
        <v>612</v>
      </c>
      <c r="G6" s="15">
        <v>365.47</v>
      </c>
      <c r="H6" s="6">
        <f t="shared" si="1"/>
        <v>223667.64</v>
      </c>
      <c r="I6" s="18">
        <f t="shared" si="2"/>
        <v>275111.1972</v>
      </c>
      <c r="J6" s="21"/>
      <c r="K6" s="22"/>
      <c r="L6" s="22"/>
      <c r="M6" s="23"/>
      <c r="N6">
        <f t="shared" si="0"/>
        <v>-1</v>
      </c>
    </row>
    <row r="7" spans="1:14">
      <c r="A7" s="38" t="s">
        <v>11</v>
      </c>
      <c r="B7" s="7" t="s">
        <v>4</v>
      </c>
      <c r="C7" s="70" t="s">
        <v>5</v>
      </c>
      <c r="D7" s="70"/>
      <c r="E7" s="8" t="s">
        <v>40</v>
      </c>
      <c r="F7" s="34">
        <v>594</v>
      </c>
      <c r="G7" s="15">
        <v>391.39</v>
      </c>
      <c r="H7" s="6">
        <f t="shared" si="1"/>
        <v>232485.66</v>
      </c>
      <c r="I7" s="18">
        <f t="shared" si="2"/>
        <v>285957.36180000001</v>
      </c>
      <c r="J7" s="21"/>
      <c r="K7" s="22"/>
      <c r="L7" s="22"/>
      <c r="M7" s="23"/>
      <c r="N7">
        <f t="shared" si="0"/>
        <v>-1</v>
      </c>
    </row>
    <row r="8" spans="1:14">
      <c r="A8" s="39" t="s">
        <v>12</v>
      </c>
      <c r="B8" s="7" t="s">
        <v>4</v>
      </c>
      <c r="C8" s="70" t="s">
        <v>6</v>
      </c>
      <c r="D8" s="70"/>
      <c r="E8" s="8" t="s">
        <v>40</v>
      </c>
      <c r="F8" s="34">
        <v>322</v>
      </c>
      <c r="G8" s="15">
        <v>486.65</v>
      </c>
      <c r="H8" s="6">
        <f t="shared" si="1"/>
        <v>156701.29999999999</v>
      </c>
      <c r="I8" s="18">
        <f t="shared" si="2"/>
        <v>192742.59899999999</v>
      </c>
      <c r="J8" s="21"/>
      <c r="K8" s="22"/>
      <c r="L8" s="22"/>
      <c r="M8" s="23"/>
      <c r="N8">
        <f t="shared" si="0"/>
        <v>-1</v>
      </c>
    </row>
    <row r="9" spans="1:14">
      <c r="A9" s="38" t="s">
        <v>13</v>
      </c>
      <c r="B9" s="7" t="s">
        <v>4</v>
      </c>
      <c r="C9" s="70" t="s">
        <v>42</v>
      </c>
      <c r="D9" s="70"/>
      <c r="E9" s="8" t="s">
        <v>40</v>
      </c>
      <c r="F9" s="34">
        <v>324</v>
      </c>
      <c r="G9" s="15">
        <v>687.53</v>
      </c>
      <c r="H9" s="6">
        <f t="shared" si="1"/>
        <v>222759.72</v>
      </c>
      <c r="I9" s="18">
        <f t="shared" si="2"/>
        <v>273994.45559999999</v>
      </c>
      <c r="J9" s="21"/>
      <c r="K9" s="22"/>
      <c r="L9" s="22"/>
      <c r="M9" s="23"/>
      <c r="N9">
        <f t="shared" si="0"/>
        <v>-1</v>
      </c>
    </row>
    <row r="10" spans="1:14">
      <c r="A10" s="39" t="s">
        <v>14</v>
      </c>
      <c r="B10" s="7" t="s">
        <v>4</v>
      </c>
      <c r="C10" s="70" t="s">
        <v>31</v>
      </c>
      <c r="D10" s="70"/>
      <c r="E10" s="8" t="s">
        <v>40</v>
      </c>
      <c r="F10" s="34">
        <v>246</v>
      </c>
      <c r="G10" s="15">
        <v>827.5</v>
      </c>
      <c r="H10" s="6">
        <f t="shared" si="1"/>
        <v>203565</v>
      </c>
      <c r="I10" s="18">
        <f t="shared" si="2"/>
        <v>250384.94999999998</v>
      </c>
      <c r="J10" s="21"/>
      <c r="K10" s="22"/>
      <c r="L10" s="22"/>
      <c r="M10" s="23"/>
      <c r="N10">
        <f t="shared" si="0"/>
        <v>-1</v>
      </c>
    </row>
    <row r="11" spans="1:14">
      <c r="A11" s="38" t="s">
        <v>15</v>
      </c>
      <c r="B11" s="7" t="s">
        <v>4</v>
      </c>
      <c r="C11" s="70" t="s">
        <v>1</v>
      </c>
      <c r="D11" s="70"/>
      <c r="E11" s="8" t="s">
        <v>40</v>
      </c>
      <c r="F11" s="34">
        <v>287</v>
      </c>
      <c r="G11" s="15">
        <v>1023.84</v>
      </c>
      <c r="H11" s="6">
        <f t="shared" si="1"/>
        <v>293842.08</v>
      </c>
      <c r="I11" s="18">
        <f t="shared" si="2"/>
        <v>361425.75839999999</v>
      </c>
      <c r="J11" s="21"/>
      <c r="K11" s="22"/>
      <c r="L11" s="22"/>
      <c r="M11" s="23"/>
      <c r="N11">
        <f t="shared" si="0"/>
        <v>-1</v>
      </c>
    </row>
    <row r="12" spans="1:14">
      <c r="A12" s="39" t="s">
        <v>16</v>
      </c>
      <c r="B12" s="7" t="s">
        <v>4</v>
      </c>
      <c r="C12" s="70" t="s">
        <v>43</v>
      </c>
      <c r="D12" s="70"/>
      <c r="E12" s="8" t="s">
        <v>40</v>
      </c>
      <c r="F12" s="34">
        <v>207</v>
      </c>
      <c r="G12" s="15">
        <v>1478.74</v>
      </c>
      <c r="H12" s="6">
        <f t="shared" si="1"/>
        <v>306099.18</v>
      </c>
      <c r="I12" s="18">
        <f t="shared" si="2"/>
        <v>376501.9914</v>
      </c>
      <c r="J12" s="21"/>
      <c r="K12" s="22"/>
      <c r="L12" s="22"/>
      <c r="M12" s="23"/>
      <c r="N12">
        <f t="shared" si="0"/>
        <v>-1</v>
      </c>
    </row>
    <row r="13" spans="1:14">
      <c r="A13" s="38" t="s">
        <v>17</v>
      </c>
      <c r="B13" s="7" t="s">
        <v>4</v>
      </c>
      <c r="C13" s="70" t="s">
        <v>44</v>
      </c>
      <c r="D13" s="70"/>
      <c r="E13" s="8" t="s">
        <v>40</v>
      </c>
      <c r="F13" s="34">
        <v>33</v>
      </c>
      <c r="G13" s="15">
        <v>2069.71</v>
      </c>
      <c r="H13" s="6">
        <f t="shared" si="1"/>
        <v>68300.430000000008</v>
      </c>
      <c r="I13" s="18">
        <f t="shared" si="2"/>
        <v>84009.528900000005</v>
      </c>
      <c r="J13" s="21"/>
      <c r="K13" s="22"/>
      <c r="L13" s="22"/>
      <c r="M13" s="23"/>
      <c r="N13">
        <f t="shared" si="0"/>
        <v>-1</v>
      </c>
    </row>
    <row r="14" spans="1:14">
      <c r="A14" s="39" t="s">
        <v>18</v>
      </c>
      <c r="B14" s="7" t="s">
        <v>4</v>
      </c>
      <c r="C14" s="66" t="s">
        <v>200</v>
      </c>
      <c r="D14" s="67"/>
      <c r="E14" s="8" t="s">
        <v>40</v>
      </c>
      <c r="F14" s="34">
        <v>30</v>
      </c>
      <c r="G14" s="15">
        <v>2730</v>
      </c>
      <c r="H14" s="6">
        <f t="shared" si="1"/>
        <v>81900</v>
      </c>
      <c r="I14" s="18">
        <f t="shared" si="2"/>
        <v>100737</v>
      </c>
      <c r="J14" s="21"/>
      <c r="K14" s="22"/>
      <c r="L14" s="22"/>
      <c r="M14" s="23"/>
      <c r="N14">
        <f t="shared" si="0"/>
        <v>-1</v>
      </c>
    </row>
    <row r="15" spans="1:14">
      <c r="A15" s="38" t="s">
        <v>19</v>
      </c>
      <c r="B15" s="7" t="s">
        <v>45</v>
      </c>
      <c r="C15" s="70">
        <v>110</v>
      </c>
      <c r="D15" s="70"/>
      <c r="E15" s="8" t="s">
        <v>46</v>
      </c>
      <c r="F15" s="35">
        <v>671</v>
      </c>
      <c r="G15" s="15">
        <v>48.58</v>
      </c>
      <c r="H15" s="6">
        <f t="shared" si="1"/>
        <v>32597.18</v>
      </c>
      <c r="I15" s="18">
        <f t="shared" si="2"/>
        <v>40094.5314</v>
      </c>
      <c r="J15" s="21"/>
      <c r="K15" s="22"/>
      <c r="L15" s="22"/>
      <c r="M15" s="23"/>
      <c r="N15">
        <f t="shared" si="0"/>
        <v>-1</v>
      </c>
    </row>
    <row r="16" spans="1:14">
      <c r="A16" s="39" t="s">
        <v>20</v>
      </c>
      <c r="B16" s="7" t="s">
        <v>45</v>
      </c>
      <c r="C16" s="70">
        <v>125</v>
      </c>
      <c r="D16" s="70"/>
      <c r="E16" s="8" t="s">
        <v>46</v>
      </c>
      <c r="F16" s="35">
        <v>1041</v>
      </c>
      <c r="G16" s="15">
        <v>53.18</v>
      </c>
      <c r="H16" s="6">
        <f t="shared" si="1"/>
        <v>55360.38</v>
      </c>
      <c r="I16" s="18">
        <f t="shared" si="2"/>
        <v>68093.267399999997</v>
      </c>
      <c r="J16" s="21"/>
      <c r="K16" s="22"/>
      <c r="L16" s="22"/>
      <c r="M16" s="23"/>
      <c r="N16">
        <f t="shared" si="0"/>
        <v>-1</v>
      </c>
    </row>
    <row r="17" spans="1:14">
      <c r="A17" s="38" t="s">
        <v>21</v>
      </c>
      <c r="B17" s="7" t="s">
        <v>45</v>
      </c>
      <c r="C17" s="70">
        <v>140</v>
      </c>
      <c r="D17" s="70"/>
      <c r="E17" s="8" t="s">
        <v>46</v>
      </c>
      <c r="F17" s="35">
        <v>1010</v>
      </c>
      <c r="G17" s="15">
        <v>60.8</v>
      </c>
      <c r="H17" s="6">
        <f t="shared" si="1"/>
        <v>61408</v>
      </c>
      <c r="I17" s="18">
        <f t="shared" si="2"/>
        <v>75531.839999999997</v>
      </c>
      <c r="J17" s="21"/>
      <c r="K17" s="22"/>
      <c r="L17" s="22"/>
      <c r="M17" s="23"/>
      <c r="N17">
        <f t="shared" si="0"/>
        <v>-1</v>
      </c>
    </row>
    <row r="18" spans="1:14">
      <c r="A18" s="39" t="s">
        <v>23</v>
      </c>
      <c r="B18" s="7" t="s">
        <v>45</v>
      </c>
      <c r="C18" s="70">
        <v>160</v>
      </c>
      <c r="D18" s="70"/>
      <c r="E18" s="8" t="s">
        <v>46</v>
      </c>
      <c r="F18" s="35">
        <v>548</v>
      </c>
      <c r="G18" s="15">
        <v>62.53</v>
      </c>
      <c r="H18" s="6">
        <f t="shared" si="1"/>
        <v>34266.44</v>
      </c>
      <c r="I18" s="18">
        <f t="shared" si="2"/>
        <v>42147.7212</v>
      </c>
      <c r="J18" s="21"/>
      <c r="K18" s="22"/>
      <c r="L18" s="22"/>
      <c r="M18" s="23"/>
      <c r="N18">
        <f t="shared" si="0"/>
        <v>-1</v>
      </c>
    </row>
    <row r="19" spans="1:14">
      <c r="A19" s="38" t="s">
        <v>24</v>
      </c>
      <c r="B19" s="7" t="s">
        <v>45</v>
      </c>
      <c r="C19" s="70">
        <v>200</v>
      </c>
      <c r="D19" s="70"/>
      <c r="E19" s="8" t="s">
        <v>46</v>
      </c>
      <c r="F19" s="35">
        <v>551</v>
      </c>
      <c r="G19" s="15">
        <v>76.67</v>
      </c>
      <c r="H19" s="6">
        <f t="shared" si="1"/>
        <v>42245.17</v>
      </c>
      <c r="I19" s="18">
        <f t="shared" si="2"/>
        <v>51961.559099999999</v>
      </c>
      <c r="J19" s="21"/>
      <c r="K19" s="22"/>
      <c r="L19" s="22"/>
      <c r="M19" s="23"/>
      <c r="N19">
        <f t="shared" si="0"/>
        <v>-1</v>
      </c>
    </row>
    <row r="20" spans="1:14">
      <c r="A20" s="39" t="s">
        <v>25</v>
      </c>
      <c r="B20" s="7" t="s">
        <v>45</v>
      </c>
      <c r="C20" s="70">
        <v>225</v>
      </c>
      <c r="D20" s="70"/>
      <c r="E20" s="8" t="s">
        <v>46</v>
      </c>
      <c r="F20" s="35">
        <v>418</v>
      </c>
      <c r="G20" s="15">
        <v>98.43</v>
      </c>
      <c r="H20" s="6">
        <f t="shared" si="1"/>
        <v>41143.740000000005</v>
      </c>
      <c r="I20" s="18">
        <f t="shared" si="2"/>
        <v>50606.800200000005</v>
      </c>
      <c r="J20" s="21"/>
      <c r="K20" s="22"/>
      <c r="L20" s="22"/>
      <c r="M20" s="23"/>
      <c r="N20">
        <f t="shared" si="0"/>
        <v>-1</v>
      </c>
    </row>
    <row r="21" spans="1:14">
      <c r="A21" s="38" t="s">
        <v>26</v>
      </c>
      <c r="B21" s="7" t="s">
        <v>45</v>
      </c>
      <c r="C21" s="70">
        <v>250</v>
      </c>
      <c r="D21" s="70"/>
      <c r="E21" s="8" t="s">
        <v>46</v>
      </c>
      <c r="F21" s="35">
        <v>489</v>
      </c>
      <c r="G21" s="15">
        <v>118.78</v>
      </c>
      <c r="H21" s="6">
        <f t="shared" si="1"/>
        <v>58083.42</v>
      </c>
      <c r="I21" s="18">
        <f t="shared" si="2"/>
        <v>71442.606599999999</v>
      </c>
      <c r="J21" s="21"/>
      <c r="K21" s="22"/>
      <c r="L21" s="22"/>
      <c r="M21" s="23"/>
      <c r="N21">
        <f t="shared" si="0"/>
        <v>-1</v>
      </c>
    </row>
    <row r="22" spans="1:14">
      <c r="A22" s="39" t="s">
        <v>27</v>
      </c>
      <c r="B22" s="7" t="s">
        <v>45</v>
      </c>
      <c r="C22" s="66">
        <v>315</v>
      </c>
      <c r="D22" s="67"/>
      <c r="E22" s="8" t="s">
        <v>46</v>
      </c>
      <c r="F22" s="35">
        <v>200</v>
      </c>
      <c r="G22" s="15">
        <v>157.44</v>
      </c>
      <c r="H22" s="6">
        <f t="shared" si="1"/>
        <v>31488</v>
      </c>
      <c r="I22" s="18">
        <f t="shared" si="2"/>
        <v>38730.239999999998</v>
      </c>
      <c r="J22" s="21"/>
      <c r="K22" s="22"/>
      <c r="L22" s="22"/>
      <c r="M22" s="23"/>
      <c r="N22">
        <f t="shared" si="0"/>
        <v>-1</v>
      </c>
    </row>
    <row r="23" spans="1:14">
      <c r="A23" s="38" t="s">
        <v>28</v>
      </c>
      <c r="B23" s="7" t="s">
        <v>45</v>
      </c>
      <c r="C23" s="66">
        <v>400</v>
      </c>
      <c r="D23" s="67"/>
      <c r="E23" s="8" t="s">
        <v>46</v>
      </c>
      <c r="F23" s="35">
        <v>30</v>
      </c>
      <c r="G23" s="15">
        <v>210.11</v>
      </c>
      <c r="H23" s="6">
        <f t="shared" si="1"/>
        <v>6303.3</v>
      </c>
      <c r="I23" s="18">
        <f t="shared" si="2"/>
        <v>7753.0590000000002</v>
      </c>
      <c r="J23" s="21"/>
      <c r="K23" s="22"/>
      <c r="L23" s="22"/>
      <c r="M23" s="23"/>
      <c r="N23">
        <f t="shared" si="0"/>
        <v>-1</v>
      </c>
    </row>
    <row r="24" spans="1:14">
      <c r="A24" s="39" t="s">
        <v>29</v>
      </c>
      <c r="B24" s="7" t="s">
        <v>45</v>
      </c>
      <c r="C24" s="66">
        <v>450</v>
      </c>
      <c r="D24" s="67"/>
      <c r="E24" s="8" t="s">
        <v>46</v>
      </c>
      <c r="F24" s="35">
        <v>10</v>
      </c>
      <c r="G24" s="15">
        <v>289</v>
      </c>
      <c r="H24" s="6">
        <f t="shared" si="1"/>
        <v>2890</v>
      </c>
      <c r="I24" s="18">
        <f t="shared" si="2"/>
        <v>3554.7</v>
      </c>
      <c r="J24" s="21"/>
      <c r="K24" s="22"/>
      <c r="L24" s="22"/>
      <c r="M24" s="23"/>
      <c r="N24">
        <f t="shared" si="0"/>
        <v>-1</v>
      </c>
    </row>
    <row r="25" spans="1:14">
      <c r="A25" s="38" t="s">
        <v>30</v>
      </c>
      <c r="B25" s="7" t="s">
        <v>47</v>
      </c>
      <c r="C25" s="70">
        <v>110</v>
      </c>
      <c r="D25" s="70"/>
      <c r="E25" s="8" t="s">
        <v>46</v>
      </c>
      <c r="F25" s="35">
        <v>134</v>
      </c>
      <c r="G25" s="15">
        <v>149.12</v>
      </c>
      <c r="H25" s="6">
        <f t="shared" si="1"/>
        <v>19982.080000000002</v>
      </c>
      <c r="I25" s="18">
        <f t="shared" si="2"/>
        <v>24577.958400000003</v>
      </c>
      <c r="J25" s="21"/>
      <c r="K25" s="22"/>
      <c r="L25" s="22"/>
      <c r="M25" s="23"/>
      <c r="N25">
        <f t="shared" si="0"/>
        <v>-1</v>
      </c>
    </row>
    <row r="26" spans="1:14">
      <c r="A26" s="39" t="s">
        <v>48</v>
      </c>
      <c r="B26" s="7" t="s">
        <v>47</v>
      </c>
      <c r="C26" s="70">
        <v>125</v>
      </c>
      <c r="D26" s="70"/>
      <c r="E26" s="8" t="s">
        <v>46</v>
      </c>
      <c r="F26" s="35">
        <v>208</v>
      </c>
      <c r="G26" s="15">
        <v>162.94</v>
      </c>
      <c r="H26" s="6">
        <f t="shared" si="1"/>
        <v>33891.519999999997</v>
      </c>
      <c r="I26" s="18">
        <f t="shared" si="2"/>
        <v>41686.569599999995</v>
      </c>
      <c r="J26" s="21"/>
      <c r="K26" s="22"/>
      <c r="L26" s="22"/>
      <c r="M26" s="23"/>
      <c r="N26">
        <f t="shared" si="0"/>
        <v>-1</v>
      </c>
    </row>
    <row r="27" spans="1:14">
      <c r="A27" s="38" t="s">
        <v>49</v>
      </c>
      <c r="B27" s="7" t="s">
        <v>47</v>
      </c>
      <c r="C27" s="70">
        <v>140</v>
      </c>
      <c r="D27" s="70"/>
      <c r="E27" s="8" t="s">
        <v>46</v>
      </c>
      <c r="F27" s="35">
        <v>202</v>
      </c>
      <c r="G27" s="15">
        <v>167.87</v>
      </c>
      <c r="H27" s="6">
        <f t="shared" si="1"/>
        <v>33909.74</v>
      </c>
      <c r="I27" s="18">
        <f t="shared" si="2"/>
        <v>41708.980199999998</v>
      </c>
      <c r="J27" s="21"/>
      <c r="K27" s="22"/>
      <c r="L27" s="22"/>
      <c r="M27" s="23"/>
      <c r="N27">
        <f t="shared" si="0"/>
        <v>-1</v>
      </c>
    </row>
    <row r="28" spans="1:14">
      <c r="A28" s="39" t="s">
        <v>50</v>
      </c>
      <c r="B28" s="7" t="s">
        <v>47</v>
      </c>
      <c r="C28" s="70">
        <v>160</v>
      </c>
      <c r="D28" s="70"/>
      <c r="E28" s="8" t="s">
        <v>46</v>
      </c>
      <c r="F28" s="35">
        <v>110</v>
      </c>
      <c r="G28" s="15">
        <v>199.49</v>
      </c>
      <c r="H28" s="6">
        <f t="shared" si="1"/>
        <v>21943.9</v>
      </c>
      <c r="I28" s="18">
        <f t="shared" si="2"/>
        <v>26990.997000000003</v>
      </c>
      <c r="J28" s="21"/>
      <c r="K28" s="22"/>
      <c r="L28" s="22"/>
      <c r="M28" s="23"/>
      <c r="N28">
        <f t="shared" si="0"/>
        <v>-1</v>
      </c>
    </row>
    <row r="29" spans="1:14">
      <c r="A29" s="38" t="s">
        <v>51</v>
      </c>
      <c r="B29" s="7" t="s">
        <v>47</v>
      </c>
      <c r="C29" s="70">
        <v>200</v>
      </c>
      <c r="D29" s="70"/>
      <c r="E29" s="8" t="s">
        <v>46</v>
      </c>
      <c r="F29" s="35">
        <v>110</v>
      </c>
      <c r="G29" s="15">
        <v>380.8</v>
      </c>
      <c r="H29" s="6">
        <f t="shared" si="1"/>
        <v>41888</v>
      </c>
      <c r="I29" s="18">
        <f t="shared" si="2"/>
        <v>51522.239999999998</v>
      </c>
      <c r="J29" s="21"/>
      <c r="K29" s="22"/>
      <c r="L29" s="22"/>
      <c r="M29" s="23"/>
      <c r="N29">
        <f t="shared" si="0"/>
        <v>-1</v>
      </c>
    </row>
    <row r="30" spans="1:14">
      <c r="A30" s="39" t="s">
        <v>53</v>
      </c>
      <c r="B30" s="7" t="s">
        <v>47</v>
      </c>
      <c r="C30" s="70">
        <v>225</v>
      </c>
      <c r="D30" s="70"/>
      <c r="E30" s="8" t="s">
        <v>46</v>
      </c>
      <c r="F30" s="35">
        <v>84</v>
      </c>
      <c r="G30" s="15">
        <v>441.09</v>
      </c>
      <c r="H30" s="6">
        <f t="shared" si="1"/>
        <v>37051.56</v>
      </c>
      <c r="I30" s="18">
        <f t="shared" si="2"/>
        <v>45573.418799999999</v>
      </c>
      <c r="J30" s="21"/>
      <c r="K30" s="22"/>
      <c r="L30" s="22"/>
      <c r="M30" s="23"/>
      <c r="N30">
        <f t="shared" si="0"/>
        <v>-1</v>
      </c>
    </row>
    <row r="31" spans="1:14">
      <c r="A31" s="38" t="s">
        <v>54</v>
      </c>
      <c r="B31" s="7" t="s">
        <v>47</v>
      </c>
      <c r="C31" s="70">
        <v>250</v>
      </c>
      <c r="D31" s="70"/>
      <c r="E31" s="8" t="s">
        <v>46</v>
      </c>
      <c r="F31" s="35">
        <v>98</v>
      </c>
      <c r="G31" s="15">
        <v>493.76</v>
      </c>
      <c r="H31" s="6">
        <f t="shared" si="1"/>
        <v>48388.479999999996</v>
      </c>
      <c r="I31" s="18">
        <f t="shared" si="2"/>
        <v>59517.830399999992</v>
      </c>
      <c r="J31" s="21"/>
      <c r="K31" s="22"/>
      <c r="L31" s="22"/>
      <c r="M31" s="23"/>
      <c r="N31">
        <f t="shared" si="0"/>
        <v>-1</v>
      </c>
    </row>
    <row r="32" spans="1:14">
      <c r="A32" s="39" t="s">
        <v>55</v>
      </c>
      <c r="B32" s="7" t="s">
        <v>47</v>
      </c>
      <c r="C32" s="66">
        <v>315</v>
      </c>
      <c r="D32" s="67"/>
      <c r="E32" s="8" t="s">
        <v>46</v>
      </c>
      <c r="F32" s="35">
        <v>20</v>
      </c>
      <c r="G32" s="15">
        <v>573</v>
      </c>
      <c r="H32" s="6">
        <f t="shared" si="1"/>
        <v>11460</v>
      </c>
      <c r="I32" s="18">
        <f t="shared" si="2"/>
        <v>14095.8</v>
      </c>
      <c r="J32" s="21"/>
      <c r="K32" s="22"/>
      <c r="L32" s="22"/>
      <c r="M32" s="23"/>
      <c r="N32">
        <f t="shared" si="0"/>
        <v>-1</v>
      </c>
    </row>
    <row r="33" spans="1:14">
      <c r="A33" s="38" t="s">
        <v>56</v>
      </c>
      <c r="B33" s="7" t="s">
        <v>52</v>
      </c>
      <c r="C33" s="70">
        <v>42.4</v>
      </c>
      <c r="D33" s="70"/>
      <c r="E33" s="8" t="s">
        <v>40</v>
      </c>
      <c r="F33" s="35">
        <v>50</v>
      </c>
      <c r="G33" s="15">
        <v>8.32</v>
      </c>
      <c r="H33" s="6">
        <f t="shared" si="1"/>
        <v>416</v>
      </c>
      <c r="I33" s="18">
        <f t="shared" si="2"/>
        <v>511.68</v>
      </c>
      <c r="J33" s="21"/>
      <c r="K33" s="22"/>
      <c r="L33" s="22"/>
      <c r="M33" s="23"/>
      <c r="N33">
        <f t="shared" si="0"/>
        <v>-1</v>
      </c>
    </row>
    <row r="34" spans="1:14">
      <c r="A34" s="39" t="s">
        <v>57</v>
      </c>
      <c r="B34" s="7" t="s">
        <v>52</v>
      </c>
      <c r="C34" s="70">
        <v>48.3</v>
      </c>
      <c r="D34" s="70"/>
      <c r="E34" s="8" t="s">
        <v>40</v>
      </c>
      <c r="F34" s="35">
        <v>208</v>
      </c>
      <c r="G34" s="15">
        <v>16.64</v>
      </c>
      <c r="H34" s="6">
        <f t="shared" si="1"/>
        <v>3461.12</v>
      </c>
      <c r="I34" s="18">
        <f t="shared" si="2"/>
        <v>4257.1776</v>
      </c>
      <c r="J34" s="21"/>
      <c r="K34" s="22"/>
      <c r="L34" s="22"/>
      <c r="M34" s="23"/>
      <c r="N34">
        <f t="shared" si="0"/>
        <v>-1</v>
      </c>
    </row>
    <row r="35" spans="1:14">
      <c r="A35" s="38" t="s">
        <v>58</v>
      </c>
      <c r="B35" s="7" t="s">
        <v>52</v>
      </c>
      <c r="C35" s="70">
        <v>60.3</v>
      </c>
      <c r="D35" s="70"/>
      <c r="E35" s="8" t="s">
        <v>40</v>
      </c>
      <c r="F35" s="35">
        <v>202</v>
      </c>
      <c r="G35" s="15">
        <v>22.4</v>
      </c>
      <c r="H35" s="6">
        <f t="shared" si="1"/>
        <v>4524.7999999999993</v>
      </c>
      <c r="I35" s="18">
        <f t="shared" si="2"/>
        <v>5565.503999999999</v>
      </c>
      <c r="J35" s="21"/>
      <c r="K35" s="22"/>
      <c r="L35" s="22"/>
      <c r="M35" s="23"/>
      <c r="N35">
        <f t="shared" si="0"/>
        <v>-1</v>
      </c>
    </row>
    <row r="36" spans="1:14">
      <c r="A36" s="39" t="s">
        <v>59</v>
      </c>
      <c r="B36" s="7" t="s">
        <v>52</v>
      </c>
      <c r="C36" s="70">
        <v>76.099999999999994</v>
      </c>
      <c r="D36" s="70"/>
      <c r="E36" s="8" t="s">
        <v>40</v>
      </c>
      <c r="F36" s="35">
        <v>110</v>
      </c>
      <c r="G36" s="15">
        <v>42.24</v>
      </c>
      <c r="H36" s="6">
        <f t="shared" si="1"/>
        <v>4646.4000000000005</v>
      </c>
      <c r="I36" s="18">
        <f t="shared" si="2"/>
        <v>5715.072000000001</v>
      </c>
      <c r="J36" s="21"/>
      <c r="K36" s="22"/>
      <c r="L36" s="22"/>
      <c r="M36" s="23"/>
      <c r="N36">
        <f t="shared" si="0"/>
        <v>-1</v>
      </c>
    </row>
    <row r="37" spans="1:14">
      <c r="A37" s="38" t="s">
        <v>60</v>
      </c>
      <c r="B37" s="7" t="s">
        <v>52</v>
      </c>
      <c r="C37" s="70">
        <v>88.9</v>
      </c>
      <c r="D37" s="70"/>
      <c r="E37" s="8" t="s">
        <v>40</v>
      </c>
      <c r="F37" s="35">
        <v>110</v>
      </c>
      <c r="G37" s="15">
        <v>56.96</v>
      </c>
      <c r="H37" s="6">
        <f t="shared" si="1"/>
        <v>6265.6</v>
      </c>
      <c r="I37" s="18">
        <f t="shared" si="2"/>
        <v>7706.6880000000001</v>
      </c>
      <c r="J37" s="21"/>
      <c r="K37" s="22"/>
      <c r="L37" s="22"/>
      <c r="M37" s="23"/>
      <c r="N37">
        <f t="shared" si="0"/>
        <v>-1</v>
      </c>
    </row>
    <row r="38" spans="1:14">
      <c r="A38" s="39" t="s">
        <v>61</v>
      </c>
      <c r="B38" s="7" t="s">
        <v>52</v>
      </c>
      <c r="C38" s="70">
        <v>114.3</v>
      </c>
      <c r="D38" s="70"/>
      <c r="E38" s="8" t="s">
        <v>40</v>
      </c>
      <c r="F38" s="35">
        <v>84</v>
      </c>
      <c r="G38" s="15">
        <v>78.72</v>
      </c>
      <c r="H38" s="6">
        <f t="shared" si="1"/>
        <v>6612.48</v>
      </c>
      <c r="I38" s="18">
        <f t="shared" si="2"/>
        <v>8133.3503999999994</v>
      </c>
      <c r="J38" s="21"/>
      <c r="K38" s="22"/>
      <c r="L38" s="22"/>
      <c r="M38" s="23"/>
      <c r="N38">
        <f t="shared" si="0"/>
        <v>-1</v>
      </c>
    </row>
    <row r="39" spans="1:14">
      <c r="A39" s="38" t="s">
        <v>62</v>
      </c>
      <c r="B39" s="7" t="s">
        <v>52</v>
      </c>
      <c r="C39" s="70">
        <v>139.69999999999999</v>
      </c>
      <c r="D39" s="70"/>
      <c r="E39" s="8" t="s">
        <v>40</v>
      </c>
      <c r="F39" s="35">
        <v>98</v>
      </c>
      <c r="G39" s="15">
        <v>126.08</v>
      </c>
      <c r="H39" s="6">
        <f t="shared" si="1"/>
        <v>12355.84</v>
      </c>
      <c r="I39" s="18">
        <f t="shared" si="2"/>
        <v>15197.683199999999</v>
      </c>
      <c r="J39" s="21"/>
      <c r="K39" s="22"/>
      <c r="L39" s="22"/>
      <c r="M39" s="23"/>
      <c r="N39">
        <f t="shared" si="0"/>
        <v>-1</v>
      </c>
    </row>
    <row r="40" spans="1:14">
      <c r="A40" s="39" t="s">
        <v>63</v>
      </c>
      <c r="B40" s="7" t="s">
        <v>52</v>
      </c>
      <c r="C40" s="70">
        <v>168.3</v>
      </c>
      <c r="D40" s="70"/>
      <c r="E40" s="8" t="s">
        <v>40</v>
      </c>
      <c r="F40" s="36">
        <v>98</v>
      </c>
      <c r="G40" s="15">
        <v>259.2</v>
      </c>
      <c r="H40" s="6">
        <f t="shared" si="1"/>
        <v>25401.599999999999</v>
      </c>
      <c r="I40" s="18">
        <f t="shared" si="2"/>
        <v>31243.967999999997</v>
      </c>
      <c r="J40" s="21"/>
      <c r="K40" s="22"/>
      <c r="L40" s="22"/>
      <c r="M40" s="23"/>
      <c r="N40">
        <f t="shared" si="0"/>
        <v>-1</v>
      </c>
    </row>
    <row r="41" spans="1:14">
      <c r="A41" s="38" t="s">
        <v>64</v>
      </c>
      <c r="B41" s="7" t="s">
        <v>52</v>
      </c>
      <c r="C41" s="66">
        <v>219.1</v>
      </c>
      <c r="D41" s="67"/>
      <c r="E41" s="8" t="s">
        <v>40</v>
      </c>
      <c r="F41" s="36">
        <v>20</v>
      </c>
      <c r="G41" s="15">
        <v>419</v>
      </c>
      <c r="H41" s="6">
        <f t="shared" si="1"/>
        <v>8380</v>
      </c>
      <c r="I41" s="18">
        <f t="shared" si="2"/>
        <v>10307.4</v>
      </c>
      <c r="J41" s="21"/>
      <c r="K41" s="22"/>
      <c r="L41" s="22"/>
      <c r="M41" s="23"/>
      <c r="N41">
        <f t="shared" si="0"/>
        <v>-1</v>
      </c>
    </row>
    <row r="42" spans="1:14">
      <c r="A42" s="39" t="s">
        <v>65</v>
      </c>
      <c r="B42" s="7" t="s">
        <v>215</v>
      </c>
      <c r="C42" s="27" t="s">
        <v>39</v>
      </c>
      <c r="D42" s="27" t="s">
        <v>222</v>
      </c>
      <c r="E42" s="8" t="s">
        <v>40</v>
      </c>
      <c r="F42" s="36">
        <f>100-10</f>
        <v>90</v>
      </c>
      <c r="G42" s="15">
        <v>65.02</v>
      </c>
      <c r="H42" s="6">
        <f t="shared" si="1"/>
        <v>5851.7999999999993</v>
      </c>
      <c r="I42" s="18">
        <f t="shared" si="2"/>
        <v>7197.713999999999</v>
      </c>
      <c r="J42" s="21"/>
      <c r="K42" s="22"/>
      <c r="L42" s="22"/>
      <c r="M42" s="23"/>
      <c r="N42">
        <f t="shared" si="0"/>
        <v>-1</v>
      </c>
    </row>
    <row r="43" spans="1:14">
      <c r="A43" s="38" t="s">
        <v>66</v>
      </c>
      <c r="B43" s="7" t="s">
        <v>216</v>
      </c>
      <c r="C43" s="27" t="s">
        <v>3</v>
      </c>
      <c r="D43" s="27" t="s">
        <v>222</v>
      </c>
      <c r="E43" s="8" t="s">
        <v>40</v>
      </c>
      <c r="F43" s="36">
        <f>140-10</f>
        <v>130</v>
      </c>
      <c r="G43" s="15">
        <v>67.84</v>
      </c>
      <c r="H43" s="6">
        <f t="shared" si="1"/>
        <v>8819.2000000000007</v>
      </c>
      <c r="I43" s="18">
        <f t="shared" si="2"/>
        <v>10847.616</v>
      </c>
      <c r="J43" s="21"/>
      <c r="K43" s="22"/>
      <c r="L43" s="22"/>
      <c r="M43" s="23"/>
      <c r="N43">
        <f t="shared" si="0"/>
        <v>-1</v>
      </c>
    </row>
    <row r="44" spans="1:14">
      <c r="A44" s="39" t="s">
        <v>67</v>
      </c>
      <c r="B44" s="7" t="s">
        <v>216</v>
      </c>
      <c r="C44" s="27" t="s">
        <v>22</v>
      </c>
      <c r="D44" s="27" t="s">
        <v>222</v>
      </c>
      <c r="E44" s="8" t="s">
        <v>40</v>
      </c>
      <c r="F44" s="36">
        <f>200-20</f>
        <v>180</v>
      </c>
      <c r="G44" s="15">
        <v>122.24</v>
      </c>
      <c r="H44" s="6">
        <f t="shared" si="1"/>
        <v>22003.200000000001</v>
      </c>
      <c r="I44" s="18">
        <f t="shared" si="2"/>
        <v>27063.936000000002</v>
      </c>
      <c r="J44" s="21"/>
      <c r="K44" s="22"/>
      <c r="L44" s="22"/>
      <c r="M44" s="23"/>
      <c r="N44">
        <f t="shared" si="0"/>
        <v>-1</v>
      </c>
    </row>
    <row r="45" spans="1:14" ht="16.5" customHeight="1">
      <c r="A45" s="38" t="s">
        <v>68</v>
      </c>
      <c r="B45" s="7" t="s">
        <v>217</v>
      </c>
      <c r="C45" s="27" t="s">
        <v>22</v>
      </c>
      <c r="D45" s="27" t="s">
        <v>222</v>
      </c>
      <c r="E45" s="8" t="s">
        <v>40</v>
      </c>
      <c r="F45" s="36">
        <f>10-4</f>
        <v>6</v>
      </c>
      <c r="G45" s="15">
        <v>122.24</v>
      </c>
      <c r="H45" s="6">
        <f t="shared" si="1"/>
        <v>733.43999999999994</v>
      </c>
      <c r="I45" s="18">
        <f t="shared" si="2"/>
        <v>902.13119999999992</v>
      </c>
      <c r="J45" s="21"/>
      <c r="K45" s="22"/>
      <c r="L45" s="22"/>
      <c r="M45" s="23"/>
      <c r="N45">
        <f t="shared" si="0"/>
        <v>-1</v>
      </c>
    </row>
    <row r="46" spans="1:14">
      <c r="A46" s="39" t="s">
        <v>69</v>
      </c>
      <c r="B46" s="7" t="s">
        <v>218</v>
      </c>
      <c r="C46" s="27" t="s">
        <v>5</v>
      </c>
      <c r="D46" s="27" t="s">
        <v>222</v>
      </c>
      <c r="E46" s="8" t="s">
        <v>40</v>
      </c>
      <c r="F46" s="36">
        <f>200-20</f>
        <v>180</v>
      </c>
      <c r="G46" s="15">
        <v>129.86000000000001</v>
      </c>
      <c r="H46" s="6">
        <f t="shared" si="1"/>
        <v>23374.800000000003</v>
      </c>
      <c r="I46" s="18">
        <f t="shared" si="2"/>
        <v>28751.004000000004</v>
      </c>
      <c r="J46" s="21"/>
      <c r="K46" s="22"/>
      <c r="L46" s="22"/>
      <c r="M46" s="23"/>
      <c r="N46">
        <f t="shared" si="0"/>
        <v>-1</v>
      </c>
    </row>
    <row r="47" spans="1:14">
      <c r="A47" s="38" t="s">
        <v>70</v>
      </c>
      <c r="B47" s="7" t="s">
        <v>217</v>
      </c>
      <c r="C47" s="27" t="s">
        <v>5</v>
      </c>
      <c r="D47" s="27" t="s">
        <v>222</v>
      </c>
      <c r="E47" s="8" t="s">
        <v>40</v>
      </c>
      <c r="F47" s="36">
        <f>10-4</f>
        <v>6</v>
      </c>
      <c r="G47" s="15">
        <v>129.86000000000001</v>
      </c>
      <c r="H47" s="6">
        <f t="shared" si="1"/>
        <v>779.16000000000008</v>
      </c>
      <c r="I47" s="18">
        <f t="shared" si="2"/>
        <v>958.36680000000013</v>
      </c>
      <c r="J47" s="21"/>
      <c r="K47" s="22"/>
      <c r="L47" s="22"/>
      <c r="M47" s="23"/>
      <c r="N47">
        <f t="shared" si="0"/>
        <v>-1</v>
      </c>
    </row>
    <row r="48" spans="1:14">
      <c r="A48" s="39" t="s">
        <v>71</v>
      </c>
      <c r="B48" s="7" t="s">
        <v>218</v>
      </c>
      <c r="C48" s="27" t="s">
        <v>6</v>
      </c>
      <c r="D48" s="27" t="s">
        <v>222</v>
      </c>
      <c r="E48" s="8" t="s">
        <v>40</v>
      </c>
      <c r="F48" s="36">
        <f>150-16</f>
        <v>134</v>
      </c>
      <c r="G48" s="15">
        <v>139.84</v>
      </c>
      <c r="H48" s="6">
        <f t="shared" si="1"/>
        <v>18738.560000000001</v>
      </c>
      <c r="I48" s="18">
        <f t="shared" si="2"/>
        <v>23048.428800000002</v>
      </c>
      <c r="J48" s="21"/>
      <c r="K48" s="22"/>
      <c r="L48" s="22"/>
      <c r="M48" s="23"/>
      <c r="N48">
        <f t="shared" si="0"/>
        <v>-1</v>
      </c>
    </row>
    <row r="49" spans="1:14">
      <c r="A49" s="38" t="s">
        <v>72</v>
      </c>
      <c r="B49" s="7" t="s">
        <v>217</v>
      </c>
      <c r="C49" s="27" t="s">
        <v>6</v>
      </c>
      <c r="D49" s="27" t="s">
        <v>222</v>
      </c>
      <c r="E49" s="8" t="s">
        <v>40</v>
      </c>
      <c r="F49" s="36">
        <f>10-4</f>
        <v>6</v>
      </c>
      <c r="G49" s="15">
        <v>139.84</v>
      </c>
      <c r="H49" s="6">
        <f t="shared" si="1"/>
        <v>839.04</v>
      </c>
      <c r="I49" s="18">
        <f t="shared" si="2"/>
        <v>1032.0192</v>
      </c>
      <c r="J49" s="21"/>
      <c r="K49" s="22"/>
      <c r="L49" s="22"/>
      <c r="M49" s="23"/>
      <c r="N49">
        <f t="shared" si="0"/>
        <v>-1</v>
      </c>
    </row>
    <row r="50" spans="1:14">
      <c r="A50" s="39" t="s">
        <v>73</v>
      </c>
      <c r="B50" s="7" t="s">
        <v>218</v>
      </c>
      <c r="C50" s="27" t="s">
        <v>42</v>
      </c>
      <c r="D50" s="27" t="s">
        <v>222</v>
      </c>
      <c r="E50" s="8" t="s">
        <v>40</v>
      </c>
      <c r="F50" s="36">
        <f>120-12</f>
        <v>108</v>
      </c>
      <c r="G50" s="15">
        <v>195.2</v>
      </c>
      <c r="H50" s="6">
        <f t="shared" si="1"/>
        <v>21081.599999999999</v>
      </c>
      <c r="I50" s="18">
        <f t="shared" si="2"/>
        <v>25930.367999999999</v>
      </c>
      <c r="J50" s="21"/>
      <c r="K50" s="22"/>
      <c r="L50" s="22"/>
      <c r="M50" s="23"/>
      <c r="N50">
        <f t="shared" si="0"/>
        <v>-1</v>
      </c>
    </row>
    <row r="51" spans="1:14">
      <c r="A51" s="38" t="s">
        <v>74</v>
      </c>
      <c r="B51" s="7" t="s">
        <v>217</v>
      </c>
      <c r="C51" s="27" t="s">
        <v>42</v>
      </c>
      <c r="D51" s="27" t="s">
        <v>222</v>
      </c>
      <c r="E51" s="8" t="s">
        <v>40</v>
      </c>
      <c r="F51" s="36">
        <f>10-4</f>
        <v>6</v>
      </c>
      <c r="G51" s="15">
        <v>195.2</v>
      </c>
      <c r="H51" s="6">
        <f t="shared" si="1"/>
        <v>1171.1999999999998</v>
      </c>
      <c r="I51" s="18">
        <f t="shared" si="2"/>
        <v>1440.5759999999998</v>
      </c>
      <c r="J51" s="21"/>
      <c r="K51" s="22"/>
      <c r="L51" s="22"/>
      <c r="M51" s="23"/>
      <c r="N51">
        <f t="shared" si="0"/>
        <v>-1</v>
      </c>
    </row>
    <row r="52" spans="1:14">
      <c r="A52" s="39" t="s">
        <v>75</v>
      </c>
      <c r="B52" s="7" t="s">
        <v>218</v>
      </c>
      <c r="C52" s="27" t="s">
        <v>31</v>
      </c>
      <c r="D52" s="27" t="s">
        <v>222</v>
      </c>
      <c r="E52" s="8" t="s">
        <v>40</v>
      </c>
      <c r="F52" s="36">
        <f>60-6</f>
        <v>54</v>
      </c>
      <c r="G52" s="15">
        <v>284.8</v>
      </c>
      <c r="H52" s="6">
        <f t="shared" si="1"/>
        <v>15379.2</v>
      </c>
      <c r="I52" s="18">
        <f t="shared" si="2"/>
        <v>18916.416000000001</v>
      </c>
      <c r="J52" s="21"/>
      <c r="K52" s="22"/>
      <c r="L52" s="22"/>
      <c r="M52" s="23"/>
      <c r="N52">
        <f t="shared" si="0"/>
        <v>-1</v>
      </c>
    </row>
    <row r="53" spans="1:14">
      <c r="A53" s="38" t="s">
        <v>76</v>
      </c>
      <c r="B53" s="7" t="s">
        <v>217</v>
      </c>
      <c r="C53" s="27" t="s">
        <v>31</v>
      </c>
      <c r="D53" s="27" t="s">
        <v>222</v>
      </c>
      <c r="E53" s="8" t="s">
        <v>40</v>
      </c>
      <c r="F53" s="36">
        <f>10-4</f>
        <v>6</v>
      </c>
      <c r="G53" s="15">
        <v>284.8</v>
      </c>
      <c r="H53" s="6">
        <f t="shared" si="1"/>
        <v>1708.8000000000002</v>
      </c>
      <c r="I53" s="18">
        <f t="shared" si="2"/>
        <v>2101.8240000000001</v>
      </c>
      <c r="J53" s="21"/>
      <c r="K53" s="22"/>
      <c r="L53" s="22"/>
      <c r="M53" s="23"/>
      <c r="N53">
        <f t="shared" si="0"/>
        <v>-1</v>
      </c>
    </row>
    <row r="54" spans="1:14">
      <c r="A54" s="39" t="s">
        <v>77</v>
      </c>
      <c r="B54" s="7" t="s">
        <v>218</v>
      </c>
      <c r="C54" s="27" t="s">
        <v>1</v>
      </c>
      <c r="D54" s="27" t="s">
        <v>222</v>
      </c>
      <c r="E54" s="8" t="s">
        <v>40</v>
      </c>
      <c r="F54" s="36">
        <f>100-10</f>
        <v>90</v>
      </c>
      <c r="G54" s="15">
        <v>368.45</v>
      </c>
      <c r="H54" s="6">
        <f t="shared" si="1"/>
        <v>33160.5</v>
      </c>
      <c r="I54" s="18">
        <f t="shared" si="2"/>
        <v>40787.415000000001</v>
      </c>
      <c r="J54" s="21"/>
      <c r="K54" s="22"/>
      <c r="L54" s="22"/>
      <c r="M54" s="23"/>
      <c r="N54">
        <f t="shared" si="0"/>
        <v>-1</v>
      </c>
    </row>
    <row r="55" spans="1:14">
      <c r="A55" s="38" t="s">
        <v>78</v>
      </c>
      <c r="B55" s="7" t="s">
        <v>217</v>
      </c>
      <c r="C55" s="27" t="s">
        <v>1</v>
      </c>
      <c r="D55" s="27" t="s">
        <v>222</v>
      </c>
      <c r="E55" s="8" t="s">
        <v>40</v>
      </c>
      <c r="F55" s="36">
        <f>10-4</f>
        <v>6</v>
      </c>
      <c r="G55" s="15">
        <v>368.45</v>
      </c>
      <c r="H55" s="6">
        <f t="shared" si="1"/>
        <v>2210.6999999999998</v>
      </c>
      <c r="I55" s="18">
        <f t="shared" si="2"/>
        <v>2719.1609999999996</v>
      </c>
      <c r="J55" s="21"/>
      <c r="K55" s="22"/>
      <c r="L55" s="22"/>
      <c r="M55" s="23"/>
      <c r="N55">
        <f t="shared" si="0"/>
        <v>-1</v>
      </c>
    </row>
    <row r="56" spans="1:14">
      <c r="A56" s="39" t="s">
        <v>79</v>
      </c>
      <c r="B56" s="7" t="s">
        <v>218</v>
      </c>
      <c r="C56" s="27" t="s">
        <v>43</v>
      </c>
      <c r="D56" s="27" t="s">
        <v>222</v>
      </c>
      <c r="E56" s="8" t="s">
        <v>40</v>
      </c>
      <c r="F56" s="36">
        <f>60</f>
        <v>60</v>
      </c>
      <c r="G56" s="15">
        <v>619.84</v>
      </c>
      <c r="H56" s="6">
        <f t="shared" si="1"/>
        <v>37190.400000000001</v>
      </c>
      <c r="I56" s="18">
        <f t="shared" si="2"/>
        <v>45744.192000000003</v>
      </c>
      <c r="J56" s="21"/>
      <c r="K56" s="22"/>
      <c r="L56" s="22"/>
      <c r="M56" s="23"/>
      <c r="N56">
        <f t="shared" si="0"/>
        <v>-1</v>
      </c>
    </row>
    <row r="57" spans="1:14">
      <c r="A57" s="38" t="s">
        <v>80</v>
      </c>
      <c r="B57" s="7" t="s">
        <v>217</v>
      </c>
      <c r="C57" s="27" t="s">
        <v>43</v>
      </c>
      <c r="D57" s="27" t="s">
        <v>222</v>
      </c>
      <c r="E57" s="8" t="s">
        <v>40</v>
      </c>
      <c r="F57" s="36">
        <f>10</f>
        <v>10</v>
      </c>
      <c r="G57" s="15">
        <v>619.84</v>
      </c>
      <c r="H57" s="6">
        <f t="shared" si="1"/>
        <v>6198.4000000000005</v>
      </c>
      <c r="I57" s="18">
        <f t="shared" si="2"/>
        <v>7624.0320000000002</v>
      </c>
      <c r="J57" s="21"/>
      <c r="K57" s="22"/>
      <c r="L57" s="22"/>
      <c r="M57" s="23"/>
      <c r="N57">
        <f t="shared" si="0"/>
        <v>-1</v>
      </c>
    </row>
    <row r="58" spans="1:14">
      <c r="A58" s="39" t="s">
        <v>81</v>
      </c>
      <c r="B58" s="7" t="s">
        <v>218</v>
      </c>
      <c r="C58" s="27" t="s">
        <v>44</v>
      </c>
      <c r="D58" s="27" t="s">
        <v>222</v>
      </c>
      <c r="E58" s="8" t="s">
        <v>40</v>
      </c>
      <c r="F58" s="36">
        <f>30</f>
        <v>30</v>
      </c>
      <c r="G58" s="15">
        <v>936.56</v>
      </c>
      <c r="H58" s="6">
        <f t="shared" si="1"/>
        <v>28096.799999999999</v>
      </c>
      <c r="I58" s="18">
        <f t="shared" si="2"/>
        <v>34559.063999999998</v>
      </c>
      <c r="J58" s="21"/>
      <c r="K58" s="22"/>
      <c r="L58" s="22"/>
      <c r="M58" s="23"/>
      <c r="N58">
        <f t="shared" si="0"/>
        <v>-1</v>
      </c>
    </row>
    <row r="59" spans="1:14">
      <c r="A59" s="38" t="s">
        <v>82</v>
      </c>
      <c r="B59" s="7" t="s">
        <v>217</v>
      </c>
      <c r="C59" s="27" t="s">
        <v>44</v>
      </c>
      <c r="D59" s="27" t="s">
        <v>222</v>
      </c>
      <c r="E59" s="8" t="s">
        <v>40</v>
      </c>
      <c r="F59" s="36">
        <f>8</f>
        <v>8</v>
      </c>
      <c r="G59" s="15">
        <v>936.56</v>
      </c>
      <c r="H59" s="6">
        <f t="shared" si="1"/>
        <v>7492.48</v>
      </c>
      <c r="I59" s="18">
        <f t="shared" si="2"/>
        <v>9215.750399999999</v>
      </c>
      <c r="J59" s="21"/>
      <c r="K59" s="22"/>
      <c r="L59" s="22"/>
      <c r="M59" s="23"/>
      <c r="N59">
        <f t="shared" si="0"/>
        <v>-1</v>
      </c>
    </row>
    <row r="60" spans="1:14" s="2" customFormat="1">
      <c r="A60" s="39" t="s">
        <v>83</v>
      </c>
      <c r="B60" s="7" t="s">
        <v>218</v>
      </c>
      <c r="C60" s="32" t="s">
        <v>200</v>
      </c>
      <c r="D60" s="32" t="s">
        <v>222</v>
      </c>
      <c r="E60" s="8" t="s">
        <v>40</v>
      </c>
      <c r="F60" s="36">
        <v>5</v>
      </c>
      <c r="G60" s="42">
        <v>1150</v>
      </c>
      <c r="H60" s="43">
        <f t="shared" si="1"/>
        <v>5750</v>
      </c>
      <c r="I60" s="44">
        <f t="shared" si="2"/>
        <v>7072.5</v>
      </c>
      <c r="J60" s="21"/>
      <c r="K60" s="22"/>
      <c r="L60" s="22"/>
      <c r="M60" s="23"/>
      <c r="N60" s="2">
        <f t="shared" si="0"/>
        <v>-1</v>
      </c>
    </row>
    <row r="61" spans="1:14" s="2" customFormat="1">
      <c r="A61" s="38" t="s">
        <v>84</v>
      </c>
      <c r="B61" s="7" t="s">
        <v>217</v>
      </c>
      <c r="C61" s="32" t="s">
        <v>200</v>
      </c>
      <c r="D61" s="32" t="s">
        <v>222</v>
      </c>
      <c r="E61" s="8" t="s">
        <v>40</v>
      </c>
      <c r="F61" s="36">
        <v>5</v>
      </c>
      <c r="G61" s="42">
        <v>1150</v>
      </c>
      <c r="H61" s="43">
        <f t="shared" si="1"/>
        <v>5750</v>
      </c>
      <c r="I61" s="44">
        <f t="shared" si="2"/>
        <v>7072.5</v>
      </c>
      <c r="J61" s="21"/>
      <c r="K61" s="22"/>
      <c r="L61" s="22"/>
      <c r="M61" s="23"/>
      <c r="N61" s="2">
        <f t="shared" si="0"/>
        <v>-1</v>
      </c>
    </row>
    <row r="62" spans="1:14" s="2" customFormat="1">
      <c r="A62" s="39" t="s">
        <v>85</v>
      </c>
      <c r="B62" s="7" t="s">
        <v>219</v>
      </c>
      <c r="C62" s="32" t="s">
        <v>39</v>
      </c>
      <c r="D62" s="32" t="s">
        <v>223</v>
      </c>
      <c r="E62" s="8" t="s">
        <v>40</v>
      </c>
      <c r="F62" s="36">
        <v>10</v>
      </c>
      <c r="G62" s="42">
        <v>65.02</v>
      </c>
      <c r="H62" s="43">
        <f t="shared" ref="H62:H69" si="3">F62*G62</f>
        <v>650.19999999999993</v>
      </c>
      <c r="I62" s="44">
        <f t="shared" ref="I62:I69" si="4">H62*1.23</f>
        <v>799.74599999999987</v>
      </c>
      <c r="J62" s="21"/>
      <c r="K62" s="22"/>
      <c r="L62" s="22"/>
      <c r="M62" s="23"/>
      <c r="N62" s="2">
        <f t="shared" ref="N62:N69" si="5">(J62-G62)/G62</f>
        <v>-1</v>
      </c>
    </row>
    <row r="63" spans="1:14" s="2" customFormat="1">
      <c r="A63" s="38" t="s">
        <v>86</v>
      </c>
      <c r="B63" s="7" t="s">
        <v>220</v>
      </c>
      <c r="C63" s="32" t="s">
        <v>3</v>
      </c>
      <c r="D63" s="32" t="s">
        <v>223</v>
      </c>
      <c r="E63" s="8" t="s">
        <v>40</v>
      </c>
      <c r="F63" s="36">
        <v>10</v>
      </c>
      <c r="G63" s="42">
        <v>67.84</v>
      </c>
      <c r="H63" s="43">
        <f t="shared" si="3"/>
        <v>678.40000000000009</v>
      </c>
      <c r="I63" s="44">
        <f t="shared" si="4"/>
        <v>834.43200000000013</v>
      </c>
      <c r="J63" s="21"/>
      <c r="K63" s="22"/>
      <c r="L63" s="22"/>
      <c r="M63" s="23"/>
      <c r="N63" s="2">
        <f t="shared" si="5"/>
        <v>-1</v>
      </c>
    </row>
    <row r="64" spans="1:14" s="2" customFormat="1">
      <c r="A64" s="39" t="s">
        <v>87</v>
      </c>
      <c r="B64" s="7" t="s">
        <v>220</v>
      </c>
      <c r="C64" s="32" t="s">
        <v>22</v>
      </c>
      <c r="D64" s="32" t="s">
        <v>223</v>
      </c>
      <c r="E64" s="8" t="s">
        <v>40</v>
      </c>
      <c r="F64" s="36">
        <v>24</v>
      </c>
      <c r="G64" s="42">
        <v>122.24</v>
      </c>
      <c r="H64" s="43">
        <f t="shared" si="3"/>
        <v>2933.7599999999998</v>
      </c>
      <c r="I64" s="44">
        <f t="shared" si="4"/>
        <v>3608.5247999999997</v>
      </c>
      <c r="J64" s="21"/>
      <c r="K64" s="22"/>
      <c r="L64" s="22"/>
      <c r="M64" s="23"/>
      <c r="N64" s="2">
        <f t="shared" si="5"/>
        <v>-1</v>
      </c>
    </row>
    <row r="65" spans="1:14" s="2" customFormat="1">
      <c r="A65" s="38" t="s">
        <v>88</v>
      </c>
      <c r="B65" s="7" t="s">
        <v>221</v>
      </c>
      <c r="C65" s="32" t="s">
        <v>5</v>
      </c>
      <c r="D65" s="32" t="s">
        <v>223</v>
      </c>
      <c r="E65" s="8" t="s">
        <v>40</v>
      </c>
      <c r="F65" s="36">
        <v>24</v>
      </c>
      <c r="G65" s="42">
        <v>129.86000000000001</v>
      </c>
      <c r="H65" s="43">
        <f t="shared" si="3"/>
        <v>3116.6400000000003</v>
      </c>
      <c r="I65" s="44">
        <f t="shared" si="4"/>
        <v>3833.4672000000005</v>
      </c>
      <c r="J65" s="21"/>
      <c r="K65" s="22"/>
      <c r="L65" s="22"/>
      <c r="M65" s="23"/>
      <c r="N65" s="2">
        <f t="shared" si="5"/>
        <v>-1</v>
      </c>
    </row>
    <row r="66" spans="1:14" s="2" customFormat="1">
      <c r="A66" s="39" t="s">
        <v>89</v>
      </c>
      <c r="B66" s="7" t="s">
        <v>221</v>
      </c>
      <c r="C66" s="32" t="s">
        <v>6</v>
      </c>
      <c r="D66" s="32" t="s">
        <v>223</v>
      </c>
      <c r="E66" s="8" t="s">
        <v>40</v>
      </c>
      <c r="F66" s="36">
        <v>20</v>
      </c>
      <c r="G66" s="42">
        <v>139.84</v>
      </c>
      <c r="H66" s="43">
        <f t="shared" si="3"/>
        <v>2796.8</v>
      </c>
      <c r="I66" s="44">
        <f t="shared" si="4"/>
        <v>3440.0640000000003</v>
      </c>
      <c r="J66" s="21"/>
      <c r="K66" s="22"/>
      <c r="L66" s="22"/>
      <c r="M66" s="23"/>
      <c r="N66" s="2">
        <f t="shared" si="5"/>
        <v>-1</v>
      </c>
    </row>
    <row r="67" spans="1:14" s="2" customFormat="1">
      <c r="A67" s="38" t="s">
        <v>90</v>
      </c>
      <c r="B67" s="7" t="s">
        <v>221</v>
      </c>
      <c r="C67" s="32" t="s">
        <v>42</v>
      </c>
      <c r="D67" s="32" t="s">
        <v>223</v>
      </c>
      <c r="E67" s="8" t="s">
        <v>40</v>
      </c>
      <c r="F67" s="36">
        <v>16</v>
      </c>
      <c r="G67" s="42">
        <v>195.2</v>
      </c>
      <c r="H67" s="43">
        <f t="shared" si="3"/>
        <v>3123.2</v>
      </c>
      <c r="I67" s="44">
        <f t="shared" si="4"/>
        <v>3841.5359999999996</v>
      </c>
      <c r="J67" s="21"/>
      <c r="K67" s="22"/>
      <c r="L67" s="22"/>
      <c r="M67" s="23"/>
      <c r="N67" s="2">
        <f t="shared" si="5"/>
        <v>-1</v>
      </c>
    </row>
    <row r="68" spans="1:14" s="2" customFormat="1">
      <c r="A68" s="39" t="s">
        <v>91</v>
      </c>
      <c r="B68" s="7" t="s">
        <v>221</v>
      </c>
      <c r="C68" s="32" t="s">
        <v>31</v>
      </c>
      <c r="D68" s="32" t="s">
        <v>223</v>
      </c>
      <c r="E68" s="8" t="s">
        <v>40</v>
      </c>
      <c r="F68" s="36">
        <v>10</v>
      </c>
      <c r="G68" s="42">
        <v>284.8</v>
      </c>
      <c r="H68" s="43">
        <f t="shared" si="3"/>
        <v>2848</v>
      </c>
      <c r="I68" s="44">
        <f t="shared" si="4"/>
        <v>3503.04</v>
      </c>
      <c r="J68" s="21"/>
      <c r="K68" s="22"/>
      <c r="L68" s="22"/>
      <c r="M68" s="23"/>
      <c r="N68" s="2">
        <f t="shared" si="5"/>
        <v>-1</v>
      </c>
    </row>
    <row r="69" spans="1:14" s="2" customFormat="1">
      <c r="A69" s="38" t="s">
        <v>92</v>
      </c>
      <c r="B69" s="7" t="s">
        <v>221</v>
      </c>
      <c r="C69" s="32" t="s">
        <v>1</v>
      </c>
      <c r="D69" s="32" t="s">
        <v>223</v>
      </c>
      <c r="E69" s="8" t="s">
        <v>40</v>
      </c>
      <c r="F69" s="36">
        <v>14</v>
      </c>
      <c r="G69" s="42">
        <v>368.45</v>
      </c>
      <c r="H69" s="43">
        <f t="shared" si="3"/>
        <v>5158.3</v>
      </c>
      <c r="I69" s="44">
        <f t="shared" si="4"/>
        <v>6344.7089999999998</v>
      </c>
      <c r="J69" s="21"/>
      <c r="K69" s="22"/>
      <c r="L69" s="22"/>
      <c r="M69" s="23"/>
      <c r="N69" s="2">
        <f t="shared" si="5"/>
        <v>-1</v>
      </c>
    </row>
    <row r="70" spans="1:14" s="2" customFormat="1">
      <c r="A70" s="39" t="s">
        <v>93</v>
      </c>
      <c r="B70" s="7" t="s">
        <v>244</v>
      </c>
      <c r="C70" s="32" t="s">
        <v>3</v>
      </c>
      <c r="D70" s="40" t="s">
        <v>39</v>
      </c>
      <c r="E70" s="8" t="s">
        <v>40</v>
      </c>
      <c r="F70" s="36">
        <f>20/2</f>
        <v>10</v>
      </c>
      <c r="G70" s="42">
        <v>130.56</v>
      </c>
      <c r="H70" s="43">
        <f t="shared" si="1"/>
        <v>1305.5999999999999</v>
      </c>
      <c r="I70" s="44">
        <f t="shared" si="2"/>
        <v>1605.8879999999999</v>
      </c>
      <c r="J70" s="21"/>
      <c r="K70" s="22"/>
      <c r="L70" s="22"/>
      <c r="M70" s="23"/>
      <c r="N70" s="2">
        <f t="shared" si="0"/>
        <v>-1</v>
      </c>
    </row>
    <row r="71" spans="1:14" s="2" customFormat="1">
      <c r="A71" s="38" t="s">
        <v>94</v>
      </c>
      <c r="B71" s="7" t="s">
        <v>244</v>
      </c>
      <c r="C71" s="32" t="s">
        <v>3</v>
      </c>
      <c r="D71" s="40" t="s">
        <v>3</v>
      </c>
      <c r="E71" s="8" t="s">
        <v>40</v>
      </c>
      <c r="F71" s="36">
        <v>6</v>
      </c>
      <c r="G71" s="42">
        <v>222.4</v>
      </c>
      <c r="H71" s="43">
        <f t="shared" si="1"/>
        <v>1334.4</v>
      </c>
      <c r="I71" s="44">
        <f t="shared" si="2"/>
        <v>1641.3120000000001</v>
      </c>
      <c r="J71" s="21"/>
      <c r="K71" s="22"/>
      <c r="L71" s="22"/>
      <c r="M71" s="23"/>
      <c r="N71" s="2">
        <f t="shared" si="0"/>
        <v>-1</v>
      </c>
    </row>
    <row r="72" spans="1:14" s="2" customFormat="1">
      <c r="A72" s="39" t="s">
        <v>95</v>
      </c>
      <c r="B72" s="7" t="s">
        <v>244</v>
      </c>
      <c r="C72" s="32" t="s">
        <v>22</v>
      </c>
      <c r="D72" s="40" t="s">
        <v>39</v>
      </c>
      <c r="E72" s="8" t="s">
        <v>40</v>
      </c>
      <c r="F72" s="36">
        <v>6</v>
      </c>
      <c r="G72" s="42">
        <v>135.55000000000001</v>
      </c>
      <c r="H72" s="43">
        <f t="shared" si="1"/>
        <v>813.30000000000007</v>
      </c>
      <c r="I72" s="44">
        <f t="shared" si="2"/>
        <v>1000.359</v>
      </c>
      <c r="J72" s="21"/>
      <c r="K72" s="22"/>
      <c r="L72" s="22"/>
      <c r="M72" s="23"/>
      <c r="N72" s="2">
        <f t="shared" si="0"/>
        <v>-1</v>
      </c>
    </row>
    <row r="73" spans="1:14" s="2" customFormat="1">
      <c r="A73" s="38" t="s">
        <v>96</v>
      </c>
      <c r="B73" s="7" t="s">
        <v>244</v>
      </c>
      <c r="C73" s="32" t="s">
        <v>22</v>
      </c>
      <c r="D73" s="40" t="s">
        <v>3</v>
      </c>
      <c r="E73" s="8" t="s">
        <v>40</v>
      </c>
      <c r="F73" s="36">
        <f>20/2</f>
        <v>10</v>
      </c>
      <c r="G73" s="42">
        <v>142.85</v>
      </c>
      <c r="H73" s="43">
        <f t="shared" si="1"/>
        <v>1428.5</v>
      </c>
      <c r="I73" s="44">
        <f t="shared" si="2"/>
        <v>1757.0550000000001</v>
      </c>
      <c r="J73" s="21"/>
      <c r="K73" s="22"/>
      <c r="L73" s="22"/>
      <c r="M73" s="23"/>
      <c r="N73" s="2">
        <f t="shared" si="0"/>
        <v>-1</v>
      </c>
    </row>
    <row r="74" spans="1:14" s="2" customFormat="1">
      <c r="A74" s="39" t="s">
        <v>97</v>
      </c>
      <c r="B74" s="7" t="s">
        <v>244</v>
      </c>
      <c r="C74" s="32" t="s">
        <v>22</v>
      </c>
      <c r="D74" s="40" t="s">
        <v>22</v>
      </c>
      <c r="E74" s="8" t="s">
        <v>40</v>
      </c>
      <c r="F74" s="36">
        <f>12/2</f>
        <v>6</v>
      </c>
      <c r="G74" s="42">
        <v>272.58</v>
      </c>
      <c r="H74" s="43">
        <f t="shared" si="1"/>
        <v>1635.48</v>
      </c>
      <c r="I74" s="44">
        <f t="shared" si="2"/>
        <v>2011.6404</v>
      </c>
      <c r="J74" s="21"/>
      <c r="K74" s="22"/>
      <c r="L74" s="22"/>
      <c r="M74" s="23"/>
      <c r="N74" s="2">
        <f t="shared" si="0"/>
        <v>-1</v>
      </c>
    </row>
    <row r="75" spans="1:14" s="2" customFormat="1">
      <c r="A75" s="38" t="s">
        <v>98</v>
      </c>
      <c r="B75" s="7" t="s">
        <v>244</v>
      </c>
      <c r="C75" s="32" t="s">
        <v>5</v>
      </c>
      <c r="D75" s="40" t="s">
        <v>39</v>
      </c>
      <c r="E75" s="8" t="s">
        <v>40</v>
      </c>
      <c r="F75" s="36">
        <f>16/2</f>
        <v>8</v>
      </c>
      <c r="G75" s="42">
        <v>168</v>
      </c>
      <c r="H75" s="43">
        <f t="shared" si="1"/>
        <v>1344</v>
      </c>
      <c r="I75" s="44">
        <f t="shared" si="2"/>
        <v>1653.12</v>
      </c>
      <c r="J75" s="21"/>
      <c r="K75" s="22"/>
      <c r="L75" s="22"/>
      <c r="M75" s="23"/>
      <c r="N75" s="2">
        <f t="shared" si="0"/>
        <v>-1</v>
      </c>
    </row>
    <row r="76" spans="1:14" s="2" customFormat="1">
      <c r="A76" s="39" t="s">
        <v>99</v>
      </c>
      <c r="B76" s="7" t="s">
        <v>244</v>
      </c>
      <c r="C76" s="32" t="s">
        <v>5</v>
      </c>
      <c r="D76" s="40" t="s">
        <v>3</v>
      </c>
      <c r="E76" s="8" t="s">
        <v>40</v>
      </c>
      <c r="F76" s="36">
        <f>16/2</f>
        <v>8</v>
      </c>
      <c r="G76" s="42">
        <v>172.35</v>
      </c>
      <c r="H76" s="43">
        <f t="shared" si="1"/>
        <v>1378.8</v>
      </c>
      <c r="I76" s="44">
        <f t="shared" si="2"/>
        <v>1695.924</v>
      </c>
      <c r="J76" s="21"/>
      <c r="K76" s="22"/>
      <c r="L76" s="22"/>
      <c r="M76" s="23"/>
      <c r="N76" s="2">
        <f t="shared" si="0"/>
        <v>-1</v>
      </c>
    </row>
    <row r="77" spans="1:14" s="2" customFormat="1">
      <c r="A77" s="38" t="s">
        <v>100</v>
      </c>
      <c r="B77" s="7" t="s">
        <v>244</v>
      </c>
      <c r="C77" s="32" t="s">
        <v>5</v>
      </c>
      <c r="D77" s="40" t="s">
        <v>22</v>
      </c>
      <c r="E77" s="8" t="s">
        <v>40</v>
      </c>
      <c r="F77" s="36">
        <f>20/2</f>
        <v>10</v>
      </c>
      <c r="G77" s="42">
        <v>174.72</v>
      </c>
      <c r="H77" s="43">
        <f t="shared" si="1"/>
        <v>1747.2</v>
      </c>
      <c r="I77" s="44">
        <f t="shared" si="2"/>
        <v>2149.056</v>
      </c>
      <c r="J77" s="21"/>
      <c r="K77" s="22"/>
      <c r="L77" s="22"/>
      <c r="M77" s="23"/>
      <c r="N77" s="2">
        <f t="shared" ref="N77:N173" si="6">(J77-G77)/G77</f>
        <v>-1</v>
      </c>
    </row>
    <row r="78" spans="1:14" s="2" customFormat="1">
      <c r="A78" s="39" t="s">
        <v>101</v>
      </c>
      <c r="B78" s="7" t="s">
        <v>244</v>
      </c>
      <c r="C78" s="32" t="s">
        <v>5</v>
      </c>
      <c r="D78" s="40" t="s">
        <v>5</v>
      </c>
      <c r="E78" s="8" t="s">
        <v>40</v>
      </c>
      <c r="F78" s="36">
        <f>8/2</f>
        <v>4</v>
      </c>
      <c r="G78" s="42">
        <v>293.5</v>
      </c>
      <c r="H78" s="43">
        <f t="shared" si="1"/>
        <v>1174</v>
      </c>
      <c r="I78" s="44">
        <f t="shared" si="2"/>
        <v>1444.02</v>
      </c>
      <c r="J78" s="21"/>
      <c r="K78" s="22"/>
      <c r="L78" s="22"/>
      <c r="M78" s="23"/>
      <c r="N78" s="2">
        <f t="shared" si="6"/>
        <v>-1</v>
      </c>
    </row>
    <row r="79" spans="1:14" s="2" customFormat="1">
      <c r="A79" s="38" t="s">
        <v>102</v>
      </c>
      <c r="B79" s="7" t="s">
        <v>244</v>
      </c>
      <c r="C79" s="32" t="s">
        <v>6</v>
      </c>
      <c r="D79" s="40" t="s">
        <v>39</v>
      </c>
      <c r="E79" s="8" t="s">
        <v>40</v>
      </c>
      <c r="F79" s="36">
        <f>20/2</f>
        <v>10</v>
      </c>
      <c r="G79" s="42">
        <v>183.74</v>
      </c>
      <c r="H79" s="43">
        <f t="shared" si="1"/>
        <v>1837.4</v>
      </c>
      <c r="I79" s="44">
        <f t="shared" si="2"/>
        <v>2260.002</v>
      </c>
      <c r="J79" s="21"/>
      <c r="K79" s="22"/>
      <c r="L79" s="22"/>
      <c r="M79" s="23"/>
      <c r="N79" s="2">
        <f t="shared" si="6"/>
        <v>-1</v>
      </c>
    </row>
    <row r="80" spans="1:14" s="2" customFormat="1">
      <c r="A80" s="39" t="s">
        <v>103</v>
      </c>
      <c r="B80" s="7" t="s">
        <v>244</v>
      </c>
      <c r="C80" s="32" t="s">
        <v>6</v>
      </c>
      <c r="D80" s="40" t="s">
        <v>3</v>
      </c>
      <c r="E80" s="8" t="s">
        <v>40</v>
      </c>
      <c r="F80" s="36">
        <f>20/2</f>
        <v>10</v>
      </c>
      <c r="G80" s="42">
        <v>191.36</v>
      </c>
      <c r="H80" s="43">
        <f t="shared" si="1"/>
        <v>1913.6000000000001</v>
      </c>
      <c r="I80" s="44">
        <f t="shared" si="2"/>
        <v>2353.7280000000001</v>
      </c>
      <c r="J80" s="21"/>
      <c r="K80" s="22"/>
      <c r="L80" s="22"/>
      <c r="M80" s="23"/>
      <c r="N80" s="2">
        <f t="shared" si="6"/>
        <v>-1</v>
      </c>
    </row>
    <row r="81" spans="1:14" s="2" customFormat="1">
      <c r="A81" s="38" t="s">
        <v>104</v>
      </c>
      <c r="B81" s="7" t="s">
        <v>244</v>
      </c>
      <c r="C81" s="32" t="s">
        <v>6</v>
      </c>
      <c r="D81" s="40" t="s">
        <v>22</v>
      </c>
      <c r="E81" s="8" t="s">
        <v>40</v>
      </c>
      <c r="F81" s="36">
        <f>40/2</f>
        <v>20</v>
      </c>
      <c r="G81" s="42">
        <v>200.58</v>
      </c>
      <c r="H81" s="43">
        <f t="shared" si="1"/>
        <v>4011.6000000000004</v>
      </c>
      <c r="I81" s="44">
        <f t="shared" si="2"/>
        <v>4934.268</v>
      </c>
      <c r="J81" s="21"/>
      <c r="K81" s="22"/>
      <c r="L81" s="22"/>
      <c r="M81" s="23"/>
      <c r="N81" s="2">
        <f t="shared" si="6"/>
        <v>-1</v>
      </c>
    </row>
    <row r="82" spans="1:14" s="2" customFormat="1">
      <c r="A82" s="39" t="s">
        <v>105</v>
      </c>
      <c r="B82" s="7" t="s">
        <v>244</v>
      </c>
      <c r="C82" s="32" t="s">
        <v>6</v>
      </c>
      <c r="D82" s="40" t="s">
        <v>5</v>
      </c>
      <c r="E82" s="8" t="s">
        <v>40</v>
      </c>
      <c r="F82" s="36">
        <v>16</v>
      </c>
      <c r="G82" s="42">
        <v>220.8</v>
      </c>
      <c r="H82" s="43">
        <f t="shared" si="1"/>
        <v>3532.8</v>
      </c>
      <c r="I82" s="44">
        <f t="shared" si="2"/>
        <v>4345.3440000000001</v>
      </c>
      <c r="J82" s="21"/>
      <c r="K82" s="22"/>
      <c r="L82" s="22"/>
      <c r="M82" s="23"/>
      <c r="N82" s="2">
        <f t="shared" si="6"/>
        <v>-1</v>
      </c>
    </row>
    <row r="83" spans="1:14" s="2" customFormat="1">
      <c r="A83" s="38" t="s">
        <v>106</v>
      </c>
      <c r="B83" s="7" t="s">
        <v>244</v>
      </c>
      <c r="C83" s="32" t="s">
        <v>6</v>
      </c>
      <c r="D83" s="40" t="s">
        <v>6</v>
      </c>
      <c r="E83" s="8" t="s">
        <v>40</v>
      </c>
      <c r="F83" s="36">
        <v>6</v>
      </c>
      <c r="G83" s="42">
        <v>322.82</v>
      </c>
      <c r="H83" s="43">
        <f t="shared" ref="H83:H181" si="7">F83*G83</f>
        <v>1936.92</v>
      </c>
      <c r="I83" s="44">
        <f t="shared" ref="I83:I181" si="8">H83*1.23</f>
        <v>2382.4115999999999</v>
      </c>
      <c r="J83" s="21"/>
      <c r="K83" s="22"/>
      <c r="L83" s="22"/>
      <c r="M83" s="23"/>
      <c r="N83" s="2">
        <f t="shared" si="6"/>
        <v>-1</v>
      </c>
    </row>
    <row r="84" spans="1:14" s="2" customFormat="1">
      <c r="A84" s="39" t="s">
        <v>107</v>
      </c>
      <c r="B84" s="7" t="s">
        <v>244</v>
      </c>
      <c r="C84" s="32" t="s">
        <v>42</v>
      </c>
      <c r="D84" s="40" t="s">
        <v>39</v>
      </c>
      <c r="E84" s="8" t="s">
        <v>40</v>
      </c>
      <c r="F84" s="36">
        <f>16/2</f>
        <v>8</v>
      </c>
      <c r="G84" s="42">
        <v>211.07</v>
      </c>
      <c r="H84" s="43">
        <f t="shared" si="7"/>
        <v>1688.56</v>
      </c>
      <c r="I84" s="44">
        <f t="shared" si="8"/>
        <v>2076.9287999999997</v>
      </c>
      <c r="J84" s="21"/>
      <c r="K84" s="22"/>
      <c r="L84" s="22"/>
      <c r="M84" s="23"/>
      <c r="N84" s="2">
        <f t="shared" si="6"/>
        <v>-1</v>
      </c>
    </row>
    <row r="85" spans="1:14" s="2" customFormat="1">
      <c r="A85" s="38" t="s">
        <v>108</v>
      </c>
      <c r="B85" s="7" t="s">
        <v>244</v>
      </c>
      <c r="C85" s="32" t="s">
        <v>42</v>
      </c>
      <c r="D85" s="40" t="s">
        <v>3</v>
      </c>
      <c r="E85" s="8" t="s">
        <v>40</v>
      </c>
      <c r="F85" s="36">
        <f>16/2</f>
        <v>8</v>
      </c>
      <c r="G85" s="42">
        <v>217.66</v>
      </c>
      <c r="H85" s="43">
        <f t="shared" si="7"/>
        <v>1741.28</v>
      </c>
      <c r="I85" s="44">
        <f t="shared" si="8"/>
        <v>2141.7743999999998</v>
      </c>
      <c r="J85" s="21"/>
      <c r="K85" s="22"/>
      <c r="L85" s="22"/>
      <c r="M85" s="23"/>
      <c r="N85" s="2">
        <f t="shared" si="6"/>
        <v>-1</v>
      </c>
    </row>
    <row r="86" spans="1:14" s="2" customFormat="1">
      <c r="A86" s="39" t="s">
        <v>109</v>
      </c>
      <c r="B86" s="7" t="s">
        <v>244</v>
      </c>
      <c r="C86" s="32" t="s">
        <v>42</v>
      </c>
      <c r="D86" s="40" t="s">
        <v>22</v>
      </c>
      <c r="E86" s="8" t="s">
        <v>40</v>
      </c>
      <c r="F86" s="36">
        <f>20/2</f>
        <v>10</v>
      </c>
      <c r="G86" s="42">
        <v>226.3</v>
      </c>
      <c r="H86" s="43">
        <f t="shared" si="7"/>
        <v>2263</v>
      </c>
      <c r="I86" s="44">
        <f t="shared" si="8"/>
        <v>2783.49</v>
      </c>
      <c r="J86" s="21"/>
      <c r="K86" s="22"/>
      <c r="L86" s="22"/>
      <c r="M86" s="23"/>
      <c r="N86" s="2">
        <f t="shared" si="6"/>
        <v>-1</v>
      </c>
    </row>
    <row r="87" spans="1:14" s="2" customFormat="1">
      <c r="A87" s="38" t="s">
        <v>110</v>
      </c>
      <c r="B87" s="7" t="s">
        <v>244</v>
      </c>
      <c r="C87" s="32" t="s">
        <v>42</v>
      </c>
      <c r="D87" s="40" t="s">
        <v>5</v>
      </c>
      <c r="E87" s="8" t="s">
        <v>40</v>
      </c>
      <c r="F87" s="36">
        <f>20/2</f>
        <v>10</v>
      </c>
      <c r="G87" s="42">
        <v>233.09</v>
      </c>
      <c r="H87" s="43">
        <f t="shared" si="7"/>
        <v>2330.9</v>
      </c>
      <c r="I87" s="44">
        <f t="shared" si="8"/>
        <v>2867.0070000000001</v>
      </c>
      <c r="J87" s="21"/>
      <c r="K87" s="22"/>
      <c r="L87" s="22"/>
      <c r="M87" s="23"/>
      <c r="N87" s="2">
        <f t="shared" si="6"/>
        <v>-1</v>
      </c>
    </row>
    <row r="88" spans="1:14" s="2" customFormat="1">
      <c r="A88" s="39" t="s">
        <v>111</v>
      </c>
      <c r="B88" s="7" t="s">
        <v>244</v>
      </c>
      <c r="C88" s="32" t="s">
        <v>42</v>
      </c>
      <c r="D88" s="40" t="s">
        <v>6</v>
      </c>
      <c r="E88" s="8" t="s">
        <v>40</v>
      </c>
      <c r="F88" s="36">
        <v>10</v>
      </c>
      <c r="G88" s="42">
        <v>348.8</v>
      </c>
      <c r="H88" s="43">
        <f t="shared" si="7"/>
        <v>3488</v>
      </c>
      <c r="I88" s="44">
        <f t="shared" si="8"/>
        <v>4290.24</v>
      </c>
      <c r="J88" s="21"/>
      <c r="K88" s="22"/>
      <c r="L88" s="22"/>
      <c r="M88" s="23"/>
      <c r="N88" s="2">
        <f t="shared" si="6"/>
        <v>-1</v>
      </c>
    </row>
    <row r="89" spans="1:14" s="2" customFormat="1">
      <c r="A89" s="38" t="s">
        <v>113</v>
      </c>
      <c r="B89" s="7" t="s">
        <v>244</v>
      </c>
      <c r="C89" s="32" t="s">
        <v>42</v>
      </c>
      <c r="D89" s="40" t="s">
        <v>42</v>
      </c>
      <c r="E89" s="8" t="s">
        <v>40</v>
      </c>
      <c r="F89" s="36">
        <v>4</v>
      </c>
      <c r="G89" s="42">
        <v>438.4</v>
      </c>
      <c r="H89" s="43">
        <f t="shared" si="7"/>
        <v>1753.6</v>
      </c>
      <c r="I89" s="44">
        <f t="shared" si="8"/>
        <v>2156.9279999999999</v>
      </c>
      <c r="J89" s="21"/>
      <c r="K89" s="22"/>
      <c r="L89" s="22"/>
      <c r="M89" s="23"/>
      <c r="N89" s="2">
        <f t="shared" si="6"/>
        <v>-1</v>
      </c>
    </row>
    <row r="90" spans="1:14" s="2" customFormat="1">
      <c r="A90" s="39" t="s">
        <v>114</v>
      </c>
      <c r="B90" s="7" t="s">
        <v>244</v>
      </c>
      <c r="C90" s="32" t="s">
        <v>31</v>
      </c>
      <c r="D90" s="40" t="s">
        <v>39</v>
      </c>
      <c r="E90" s="8" t="s">
        <v>40</v>
      </c>
      <c r="F90" s="36">
        <v>4</v>
      </c>
      <c r="G90" s="42">
        <v>240.26</v>
      </c>
      <c r="H90" s="43">
        <f t="shared" si="7"/>
        <v>961.04</v>
      </c>
      <c r="I90" s="44">
        <f t="shared" si="8"/>
        <v>1182.0791999999999</v>
      </c>
      <c r="J90" s="21"/>
      <c r="K90" s="22"/>
      <c r="L90" s="22"/>
      <c r="M90" s="23"/>
      <c r="N90" s="2">
        <f t="shared" si="6"/>
        <v>-1</v>
      </c>
    </row>
    <row r="91" spans="1:14" s="2" customFormat="1">
      <c r="A91" s="38" t="s">
        <v>115</v>
      </c>
      <c r="B91" s="7" t="s">
        <v>244</v>
      </c>
      <c r="C91" s="32" t="s">
        <v>31</v>
      </c>
      <c r="D91" s="40" t="s">
        <v>3</v>
      </c>
      <c r="E91" s="8" t="s">
        <v>40</v>
      </c>
      <c r="F91" s="36">
        <v>4</v>
      </c>
      <c r="G91" s="42">
        <v>243.78</v>
      </c>
      <c r="H91" s="43">
        <f t="shared" si="7"/>
        <v>975.12</v>
      </c>
      <c r="I91" s="44">
        <f t="shared" si="8"/>
        <v>1199.3976</v>
      </c>
      <c r="J91" s="21"/>
      <c r="K91" s="22"/>
      <c r="L91" s="22"/>
      <c r="M91" s="23"/>
      <c r="N91" s="2">
        <f t="shared" si="6"/>
        <v>-1</v>
      </c>
    </row>
    <row r="92" spans="1:14" s="2" customFormat="1">
      <c r="A92" s="39" t="s">
        <v>116</v>
      </c>
      <c r="B92" s="7" t="s">
        <v>244</v>
      </c>
      <c r="C92" s="32" t="s">
        <v>31</v>
      </c>
      <c r="D92" s="40" t="s">
        <v>22</v>
      </c>
      <c r="E92" s="8" t="s">
        <v>40</v>
      </c>
      <c r="F92" s="36">
        <v>6</v>
      </c>
      <c r="G92" s="42">
        <v>259.83999999999997</v>
      </c>
      <c r="H92" s="43">
        <f t="shared" si="7"/>
        <v>1559.04</v>
      </c>
      <c r="I92" s="44">
        <f t="shared" si="8"/>
        <v>1917.6191999999999</v>
      </c>
      <c r="J92" s="21"/>
      <c r="K92" s="22"/>
      <c r="L92" s="22"/>
      <c r="M92" s="23"/>
      <c r="N92" s="2">
        <f t="shared" si="6"/>
        <v>-1</v>
      </c>
    </row>
    <row r="93" spans="1:14" s="2" customFormat="1">
      <c r="A93" s="38" t="s">
        <v>117</v>
      </c>
      <c r="B93" s="7" t="s">
        <v>244</v>
      </c>
      <c r="C93" s="32" t="s">
        <v>31</v>
      </c>
      <c r="D93" s="40" t="s">
        <v>5</v>
      </c>
      <c r="E93" s="8" t="s">
        <v>40</v>
      </c>
      <c r="F93" s="36">
        <v>6</v>
      </c>
      <c r="G93" s="42">
        <v>273.60000000000002</v>
      </c>
      <c r="H93" s="43">
        <f t="shared" si="7"/>
        <v>1641.6000000000001</v>
      </c>
      <c r="I93" s="44">
        <f t="shared" si="8"/>
        <v>2019.1680000000001</v>
      </c>
      <c r="J93" s="21"/>
      <c r="K93" s="22"/>
      <c r="L93" s="22"/>
      <c r="M93" s="23"/>
      <c r="N93" s="2">
        <f t="shared" si="6"/>
        <v>-1</v>
      </c>
    </row>
    <row r="94" spans="1:14" s="2" customFormat="1">
      <c r="A94" s="39" t="s">
        <v>119</v>
      </c>
      <c r="B94" s="7" t="s">
        <v>244</v>
      </c>
      <c r="C94" s="32" t="s">
        <v>31</v>
      </c>
      <c r="D94" s="40" t="s">
        <v>6</v>
      </c>
      <c r="E94" s="8" t="s">
        <v>40</v>
      </c>
      <c r="F94" s="36">
        <v>4</v>
      </c>
      <c r="G94" s="42">
        <v>295.17</v>
      </c>
      <c r="H94" s="43">
        <f t="shared" si="7"/>
        <v>1180.68</v>
      </c>
      <c r="I94" s="44">
        <f t="shared" si="8"/>
        <v>1452.2364</v>
      </c>
      <c r="J94" s="21"/>
      <c r="K94" s="22"/>
      <c r="L94" s="22"/>
      <c r="M94" s="23"/>
      <c r="N94" s="2">
        <f t="shared" si="6"/>
        <v>-1</v>
      </c>
    </row>
    <row r="95" spans="1:14" s="2" customFormat="1">
      <c r="A95" s="38" t="s">
        <v>120</v>
      </c>
      <c r="B95" s="7" t="s">
        <v>244</v>
      </c>
      <c r="C95" s="32" t="s">
        <v>31</v>
      </c>
      <c r="D95" s="40" t="s">
        <v>42</v>
      </c>
      <c r="E95" s="8" t="s">
        <v>40</v>
      </c>
      <c r="F95" s="36">
        <v>4</v>
      </c>
      <c r="G95" s="42">
        <v>359.04</v>
      </c>
      <c r="H95" s="43">
        <f t="shared" si="7"/>
        <v>1436.16</v>
      </c>
      <c r="I95" s="44">
        <f t="shared" si="8"/>
        <v>1766.4768000000001</v>
      </c>
      <c r="J95" s="21"/>
      <c r="K95" s="22"/>
      <c r="L95" s="22"/>
      <c r="M95" s="23"/>
      <c r="N95" s="2">
        <f t="shared" si="6"/>
        <v>-1</v>
      </c>
    </row>
    <row r="96" spans="1:14" s="2" customFormat="1">
      <c r="A96" s="39" t="s">
        <v>121</v>
      </c>
      <c r="B96" s="7" t="s">
        <v>244</v>
      </c>
      <c r="C96" s="32" t="s">
        <v>1</v>
      </c>
      <c r="D96" s="40" t="s">
        <v>39</v>
      </c>
      <c r="E96" s="8" t="s">
        <v>40</v>
      </c>
      <c r="F96" s="36">
        <v>4</v>
      </c>
      <c r="G96" s="42">
        <v>347.01</v>
      </c>
      <c r="H96" s="43">
        <f t="shared" si="7"/>
        <v>1388.04</v>
      </c>
      <c r="I96" s="44">
        <f t="shared" si="8"/>
        <v>1707.2891999999999</v>
      </c>
      <c r="J96" s="21"/>
      <c r="K96" s="22"/>
      <c r="L96" s="22"/>
      <c r="M96" s="23"/>
      <c r="N96" s="2">
        <f t="shared" si="6"/>
        <v>-1</v>
      </c>
    </row>
    <row r="97" spans="1:14" s="2" customFormat="1">
      <c r="A97" s="38" t="s">
        <v>122</v>
      </c>
      <c r="B97" s="7" t="s">
        <v>244</v>
      </c>
      <c r="C97" s="32" t="s">
        <v>1</v>
      </c>
      <c r="D97" s="40" t="s">
        <v>3</v>
      </c>
      <c r="E97" s="8" t="s">
        <v>40</v>
      </c>
      <c r="F97" s="36">
        <v>4</v>
      </c>
      <c r="G97" s="42">
        <v>355.01</v>
      </c>
      <c r="H97" s="43">
        <f t="shared" si="7"/>
        <v>1420.04</v>
      </c>
      <c r="I97" s="44">
        <f t="shared" si="8"/>
        <v>1746.6491999999998</v>
      </c>
      <c r="J97" s="21"/>
      <c r="K97" s="22"/>
      <c r="L97" s="22"/>
      <c r="M97" s="23"/>
      <c r="N97" s="2">
        <f t="shared" si="6"/>
        <v>-1</v>
      </c>
    </row>
    <row r="98" spans="1:14" s="2" customFormat="1">
      <c r="A98" s="39" t="s">
        <v>124</v>
      </c>
      <c r="B98" s="7" t="s">
        <v>244</v>
      </c>
      <c r="C98" s="32" t="s">
        <v>1</v>
      </c>
      <c r="D98" s="40" t="s">
        <v>22</v>
      </c>
      <c r="E98" s="8" t="s">
        <v>40</v>
      </c>
      <c r="F98" s="36">
        <v>4</v>
      </c>
      <c r="G98" s="42">
        <v>364.54</v>
      </c>
      <c r="H98" s="43">
        <f t="shared" si="7"/>
        <v>1458.16</v>
      </c>
      <c r="I98" s="44">
        <f t="shared" si="8"/>
        <v>1793.5368000000001</v>
      </c>
      <c r="J98" s="21"/>
      <c r="K98" s="22"/>
      <c r="L98" s="22"/>
      <c r="M98" s="23"/>
      <c r="N98" s="2">
        <f t="shared" si="6"/>
        <v>-1</v>
      </c>
    </row>
    <row r="99" spans="1:14" s="2" customFormat="1">
      <c r="A99" s="38" t="s">
        <v>125</v>
      </c>
      <c r="B99" s="7" t="s">
        <v>244</v>
      </c>
      <c r="C99" s="32" t="s">
        <v>1</v>
      </c>
      <c r="D99" s="40" t="s">
        <v>5</v>
      </c>
      <c r="E99" s="8" t="s">
        <v>40</v>
      </c>
      <c r="F99" s="36">
        <v>4</v>
      </c>
      <c r="G99" s="42">
        <v>374.4</v>
      </c>
      <c r="H99" s="43">
        <f t="shared" si="7"/>
        <v>1497.6</v>
      </c>
      <c r="I99" s="44">
        <f t="shared" si="8"/>
        <v>1842.0479999999998</v>
      </c>
      <c r="J99" s="21"/>
      <c r="K99" s="22"/>
      <c r="L99" s="22"/>
      <c r="M99" s="23"/>
      <c r="N99" s="2">
        <f t="shared" si="6"/>
        <v>-1</v>
      </c>
    </row>
    <row r="100" spans="1:14" s="2" customFormat="1">
      <c r="A100" s="39" t="s">
        <v>126</v>
      </c>
      <c r="B100" s="7" t="s">
        <v>244</v>
      </c>
      <c r="C100" s="32" t="s">
        <v>1</v>
      </c>
      <c r="D100" s="40" t="s">
        <v>6</v>
      </c>
      <c r="E100" s="8" t="s">
        <v>40</v>
      </c>
      <c r="F100" s="36">
        <v>4</v>
      </c>
      <c r="G100" s="42">
        <v>385.22</v>
      </c>
      <c r="H100" s="43">
        <f t="shared" si="7"/>
        <v>1540.88</v>
      </c>
      <c r="I100" s="44">
        <f t="shared" si="8"/>
        <v>1895.2824000000001</v>
      </c>
      <c r="J100" s="21"/>
      <c r="K100" s="22"/>
      <c r="L100" s="22"/>
      <c r="M100" s="23"/>
      <c r="N100" s="2">
        <f t="shared" si="6"/>
        <v>-1</v>
      </c>
    </row>
    <row r="101" spans="1:14" s="2" customFormat="1">
      <c r="A101" s="38" t="s">
        <v>127</v>
      </c>
      <c r="B101" s="7" t="s">
        <v>244</v>
      </c>
      <c r="C101" s="32" t="s">
        <v>1</v>
      </c>
      <c r="D101" s="40" t="s">
        <v>42</v>
      </c>
      <c r="E101" s="8" t="s">
        <v>40</v>
      </c>
      <c r="F101" s="36">
        <v>4</v>
      </c>
      <c r="G101" s="42">
        <v>389.76</v>
      </c>
      <c r="H101" s="43">
        <f t="shared" si="7"/>
        <v>1559.04</v>
      </c>
      <c r="I101" s="44">
        <f t="shared" si="8"/>
        <v>1917.6191999999999</v>
      </c>
      <c r="J101" s="21"/>
      <c r="K101" s="22"/>
      <c r="L101" s="22"/>
      <c r="M101" s="23"/>
      <c r="N101" s="2">
        <f t="shared" si="6"/>
        <v>-1</v>
      </c>
    </row>
    <row r="102" spans="1:14" s="2" customFormat="1">
      <c r="A102" s="39" t="s">
        <v>128</v>
      </c>
      <c r="B102" s="7" t="s">
        <v>244</v>
      </c>
      <c r="C102" s="32" t="s">
        <v>1</v>
      </c>
      <c r="D102" s="40" t="s">
        <v>31</v>
      </c>
      <c r="E102" s="8" t="s">
        <v>40</v>
      </c>
      <c r="F102" s="36">
        <v>4</v>
      </c>
      <c r="G102" s="42">
        <v>531.20000000000005</v>
      </c>
      <c r="H102" s="43">
        <f t="shared" si="7"/>
        <v>2124.8000000000002</v>
      </c>
      <c r="I102" s="44">
        <f t="shared" si="8"/>
        <v>2613.5040000000004</v>
      </c>
      <c r="J102" s="21"/>
      <c r="K102" s="22"/>
      <c r="L102" s="22"/>
      <c r="M102" s="23"/>
      <c r="N102" s="2">
        <f t="shared" si="6"/>
        <v>-1</v>
      </c>
    </row>
    <row r="103" spans="1:14" s="2" customFormat="1">
      <c r="A103" s="38" t="s">
        <v>129</v>
      </c>
      <c r="B103" s="7" t="s">
        <v>245</v>
      </c>
      <c r="C103" s="32" t="s">
        <v>3</v>
      </c>
      <c r="D103" s="40" t="s">
        <v>39</v>
      </c>
      <c r="E103" s="8" t="s">
        <v>40</v>
      </c>
      <c r="F103" s="36">
        <f>20/2</f>
        <v>10</v>
      </c>
      <c r="G103" s="42">
        <v>130.56</v>
      </c>
      <c r="H103" s="43">
        <f t="shared" si="7"/>
        <v>1305.5999999999999</v>
      </c>
      <c r="I103" s="44">
        <f t="shared" si="8"/>
        <v>1605.8879999999999</v>
      </c>
      <c r="J103" s="21"/>
      <c r="K103" s="22"/>
      <c r="L103" s="22"/>
      <c r="M103" s="23"/>
    </row>
    <row r="104" spans="1:14" s="2" customFormat="1">
      <c r="A104" s="39" t="s">
        <v>130</v>
      </c>
      <c r="B104" s="7" t="s">
        <v>245</v>
      </c>
      <c r="C104" s="32" t="s">
        <v>3</v>
      </c>
      <c r="D104" s="40" t="s">
        <v>3</v>
      </c>
      <c r="E104" s="8" t="s">
        <v>40</v>
      </c>
      <c r="F104" s="36">
        <v>4</v>
      </c>
      <c r="G104" s="42">
        <v>222.4</v>
      </c>
      <c r="H104" s="43">
        <f t="shared" si="7"/>
        <v>889.6</v>
      </c>
      <c r="I104" s="44">
        <f t="shared" si="8"/>
        <v>1094.2080000000001</v>
      </c>
      <c r="J104" s="21"/>
      <c r="K104" s="22"/>
      <c r="L104" s="22"/>
      <c r="M104" s="23"/>
    </row>
    <row r="105" spans="1:14" s="2" customFormat="1">
      <c r="A105" s="38" t="s">
        <v>131</v>
      </c>
      <c r="B105" s="7" t="s">
        <v>245</v>
      </c>
      <c r="C105" s="32" t="s">
        <v>22</v>
      </c>
      <c r="D105" s="40" t="s">
        <v>39</v>
      </c>
      <c r="E105" s="8" t="s">
        <v>40</v>
      </c>
      <c r="F105" s="36">
        <v>4</v>
      </c>
      <c r="G105" s="42">
        <v>135.55000000000001</v>
      </c>
      <c r="H105" s="43">
        <f t="shared" si="7"/>
        <v>542.20000000000005</v>
      </c>
      <c r="I105" s="44">
        <f t="shared" si="8"/>
        <v>666.90600000000006</v>
      </c>
      <c r="J105" s="21"/>
      <c r="K105" s="22"/>
      <c r="L105" s="22"/>
      <c r="M105" s="23"/>
    </row>
    <row r="106" spans="1:14" s="2" customFormat="1">
      <c r="A106" s="39" t="s">
        <v>132</v>
      </c>
      <c r="B106" s="7" t="s">
        <v>245</v>
      </c>
      <c r="C106" s="32" t="s">
        <v>22</v>
      </c>
      <c r="D106" s="40" t="s">
        <v>3</v>
      </c>
      <c r="E106" s="8" t="s">
        <v>40</v>
      </c>
      <c r="F106" s="36">
        <f>20/2</f>
        <v>10</v>
      </c>
      <c r="G106" s="42">
        <v>142.85</v>
      </c>
      <c r="H106" s="43">
        <f t="shared" si="7"/>
        <v>1428.5</v>
      </c>
      <c r="I106" s="44">
        <f t="shared" si="8"/>
        <v>1757.0550000000001</v>
      </c>
      <c r="J106" s="21"/>
      <c r="K106" s="22"/>
      <c r="L106" s="22"/>
      <c r="M106" s="23"/>
    </row>
    <row r="107" spans="1:14" s="2" customFormat="1">
      <c r="A107" s="38" t="s">
        <v>133</v>
      </c>
      <c r="B107" s="7" t="s">
        <v>245</v>
      </c>
      <c r="C107" s="32" t="s">
        <v>22</v>
      </c>
      <c r="D107" s="40" t="s">
        <v>22</v>
      </c>
      <c r="E107" s="8" t="s">
        <v>40</v>
      </c>
      <c r="F107" s="36">
        <f>12/2</f>
        <v>6</v>
      </c>
      <c r="G107" s="42">
        <v>272.58</v>
      </c>
      <c r="H107" s="43">
        <f t="shared" si="7"/>
        <v>1635.48</v>
      </c>
      <c r="I107" s="44">
        <f t="shared" si="8"/>
        <v>2011.6404</v>
      </c>
      <c r="J107" s="21"/>
      <c r="K107" s="22"/>
      <c r="L107" s="22"/>
      <c r="M107" s="23"/>
    </row>
    <row r="108" spans="1:14" s="2" customFormat="1">
      <c r="A108" s="39" t="s">
        <v>134</v>
      </c>
      <c r="B108" s="7" t="s">
        <v>245</v>
      </c>
      <c r="C108" s="32" t="s">
        <v>5</v>
      </c>
      <c r="D108" s="40" t="s">
        <v>39</v>
      </c>
      <c r="E108" s="8" t="s">
        <v>40</v>
      </c>
      <c r="F108" s="36">
        <f>16/2</f>
        <v>8</v>
      </c>
      <c r="G108" s="42">
        <v>168</v>
      </c>
      <c r="H108" s="43">
        <f t="shared" si="7"/>
        <v>1344</v>
      </c>
      <c r="I108" s="44">
        <f t="shared" si="8"/>
        <v>1653.12</v>
      </c>
      <c r="J108" s="21"/>
      <c r="K108" s="22"/>
      <c r="L108" s="22"/>
      <c r="M108" s="23"/>
    </row>
    <row r="109" spans="1:14" s="2" customFormat="1">
      <c r="A109" s="38" t="s">
        <v>135</v>
      </c>
      <c r="B109" s="7" t="s">
        <v>245</v>
      </c>
      <c r="C109" s="32" t="s">
        <v>5</v>
      </c>
      <c r="D109" s="40" t="s">
        <v>3</v>
      </c>
      <c r="E109" s="8" t="s">
        <v>40</v>
      </c>
      <c r="F109" s="36">
        <f>16/2</f>
        <v>8</v>
      </c>
      <c r="G109" s="42">
        <v>172.35</v>
      </c>
      <c r="H109" s="43">
        <f t="shared" si="7"/>
        <v>1378.8</v>
      </c>
      <c r="I109" s="44">
        <f t="shared" si="8"/>
        <v>1695.924</v>
      </c>
      <c r="J109" s="21"/>
      <c r="K109" s="22"/>
      <c r="L109" s="22"/>
      <c r="M109" s="23"/>
    </row>
    <row r="110" spans="1:14" s="2" customFormat="1">
      <c r="A110" s="39" t="s">
        <v>136</v>
      </c>
      <c r="B110" s="7" t="s">
        <v>245</v>
      </c>
      <c r="C110" s="32" t="s">
        <v>5</v>
      </c>
      <c r="D110" s="40" t="s">
        <v>22</v>
      </c>
      <c r="E110" s="8" t="s">
        <v>40</v>
      </c>
      <c r="F110" s="36">
        <f>20/2</f>
        <v>10</v>
      </c>
      <c r="G110" s="42">
        <v>174.72</v>
      </c>
      <c r="H110" s="43">
        <f t="shared" si="7"/>
        <v>1747.2</v>
      </c>
      <c r="I110" s="44">
        <f t="shared" si="8"/>
        <v>2149.056</v>
      </c>
      <c r="J110" s="21"/>
      <c r="K110" s="22"/>
      <c r="L110" s="22"/>
      <c r="M110" s="23"/>
    </row>
    <row r="111" spans="1:14" s="2" customFormat="1">
      <c r="A111" s="38" t="s">
        <v>137</v>
      </c>
      <c r="B111" s="7" t="s">
        <v>245</v>
      </c>
      <c r="C111" s="32" t="s">
        <v>5</v>
      </c>
      <c r="D111" s="40" t="s">
        <v>5</v>
      </c>
      <c r="E111" s="8" t="s">
        <v>40</v>
      </c>
      <c r="F111" s="36">
        <f>8/2</f>
        <v>4</v>
      </c>
      <c r="G111" s="42">
        <v>293.5</v>
      </c>
      <c r="H111" s="43">
        <f t="shared" si="7"/>
        <v>1174</v>
      </c>
      <c r="I111" s="44">
        <f t="shared" si="8"/>
        <v>1444.02</v>
      </c>
      <c r="J111" s="21"/>
      <c r="K111" s="22"/>
      <c r="L111" s="22"/>
      <c r="M111" s="23"/>
    </row>
    <row r="112" spans="1:14" s="2" customFormat="1">
      <c r="A112" s="39" t="s">
        <v>138</v>
      </c>
      <c r="B112" s="7" t="s">
        <v>245</v>
      </c>
      <c r="C112" s="32" t="s">
        <v>6</v>
      </c>
      <c r="D112" s="40" t="s">
        <v>39</v>
      </c>
      <c r="E112" s="8" t="s">
        <v>40</v>
      </c>
      <c r="F112" s="36">
        <f>20/2</f>
        <v>10</v>
      </c>
      <c r="G112" s="42">
        <v>183.74</v>
      </c>
      <c r="H112" s="43">
        <f t="shared" si="7"/>
        <v>1837.4</v>
      </c>
      <c r="I112" s="44">
        <f t="shared" si="8"/>
        <v>2260.002</v>
      </c>
      <c r="J112" s="21"/>
      <c r="K112" s="22"/>
      <c r="L112" s="22"/>
      <c r="M112" s="23"/>
    </row>
    <row r="113" spans="1:13" s="2" customFormat="1">
      <c r="A113" s="38" t="s">
        <v>139</v>
      </c>
      <c r="B113" s="7" t="s">
        <v>245</v>
      </c>
      <c r="C113" s="32" t="s">
        <v>6</v>
      </c>
      <c r="D113" s="40" t="s">
        <v>3</v>
      </c>
      <c r="E113" s="8" t="s">
        <v>40</v>
      </c>
      <c r="F113" s="36">
        <f>20/2</f>
        <v>10</v>
      </c>
      <c r="G113" s="42">
        <v>191.36</v>
      </c>
      <c r="H113" s="43">
        <f t="shared" si="7"/>
        <v>1913.6000000000001</v>
      </c>
      <c r="I113" s="44">
        <f t="shared" si="8"/>
        <v>2353.7280000000001</v>
      </c>
      <c r="J113" s="21"/>
      <c r="K113" s="22"/>
      <c r="L113" s="22"/>
      <c r="M113" s="23"/>
    </row>
    <row r="114" spans="1:13" s="2" customFormat="1">
      <c r="A114" s="39" t="s">
        <v>141</v>
      </c>
      <c r="B114" s="7" t="s">
        <v>245</v>
      </c>
      <c r="C114" s="32" t="s">
        <v>6</v>
      </c>
      <c r="D114" s="40" t="s">
        <v>22</v>
      </c>
      <c r="E114" s="8" t="s">
        <v>40</v>
      </c>
      <c r="F114" s="36">
        <f>40/2</f>
        <v>20</v>
      </c>
      <c r="G114" s="42">
        <v>200.58</v>
      </c>
      <c r="H114" s="43">
        <f t="shared" si="7"/>
        <v>4011.6000000000004</v>
      </c>
      <c r="I114" s="44">
        <f t="shared" si="8"/>
        <v>4934.268</v>
      </c>
      <c r="J114" s="21"/>
      <c r="K114" s="22"/>
      <c r="L114" s="22"/>
      <c r="M114" s="23"/>
    </row>
    <row r="115" spans="1:13" s="2" customFormat="1">
      <c r="A115" s="38" t="s">
        <v>142</v>
      </c>
      <c r="B115" s="7" t="s">
        <v>245</v>
      </c>
      <c r="C115" s="32" t="s">
        <v>6</v>
      </c>
      <c r="D115" s="40" t="s">
        <v>5</v>
      </c>
      <c r="E115" s="8" t="s">
        <v>40</v>
      </c>
      <c r="F115" s="36">
        <v>14</v>
      </c>
      <c r="G115" s="42">
        <v>220.8</v>
      </c>
      <c r="H115" s="43">
        <f t="shared" si="7"/>
        <v>3091.2000000000003</v>
      </c>
      <c r="I115" s="44">
        <f t="shared" si="8"/>
        <v>3802.1760000000004</v>
      </c>
      <c r="J115" s="21"/>
      <c r="K115" s="22"/>
      <c r="L115" s="22"/>
      <c r="M115" s="23"/>
    </row>
    <row r="116" spans="1:13" s="2" customFormat="1">
      <c r="A116" s="39" t="s">
        <v>143</v>
      </c>
      <c r="B116" s="7" t="s">
        <v>245</v>
      </c>
      <c r="C116" s="32" t="s">
        <v>6</v>
      </c>
      <c r="D116" s="40" t="s">
        <v>6</v>
      </c>
      <c r="E116" s="8" t="s">
        <v>40</v>
      </c>
      <c r="F116" s="36">
        <v>4</v>
      </c>
      <c r="G116" s="42">
        <v>322.82</v>
      </c>
      <c r="H116" s="43">
        <f t="shared" ref="H116:H135" si="9">F116*G116</f>
        <v>1291.28</v>
      </c>
      <c r="I116" s="44">
        <f t="shared" ref="I116:I135" si="10">H116*1.23</f>
        <v>1588.2744</v>
      </c>
      <c r="J116" s="21"/>
      <c r="K116" s="22"/>
      <c r="L116" s="22"/>
      <c r="M116" s="23"/>
    </row>
    <row r="117" spans="1:13" s="2" customFormat="1">
      <c r="A117" s="38" t="s">
        <v>144</v>
      </c>
      <c r="B117" s="7" t="s">
        <v>245</v>
      </c>
      <c r="C117" s="32" t="s">
        <v>42</v>
      </c>
      <c r="D117" s="40" t="s">
        <v>39</v>
      </c>
      <c r="E117" s="8" t="s">
        <v>40</v>
      </c>
      <c r="F117" s="36">
        <f>16/2</f>
        <v>8</v>
      </c>
      <c r="G117" s="42">
        <v>211.07</v>
      </c>
      <c r="H117" s="43">
        <f t="shared" si="9"/>
        <v>1688.56</v>
      </c>
      <c r="I117" s="44">
        <f t="shared" si="10"/>
        <v>2076.9287999999997</v>
      </c>
      <c r="J117" s="21"/>
      <c r="K117" s="22"/>
      <c r="L117" s="22"/>
      <c r="M117" s="23"/>
    </row>
    <row r="118" spans="1:13" s="2" customFormat="1">
      <c r="A118" s="39" t="s">
        <v>145</v>
      </c>
      <c r="B118" s="7" t="s">
        <v>245</v>
      </c>
      <c r="C118" s="32" t="s">
        <v>42</v>
      </c>
      <c r="D118" s="40" t="s">
        <v>3</v>
      </c>
      <c r="E118" s="8" t="s">
        <v>40</v>
      </c>
      <c r="F118" s="36">
        <f>16/2</f>
        <v>8</v>
      </c>
      <c r="G118" s="42">
        <v>217.66</v>
      </c>
      <c r="H118" s="43">
        <f t="shared" si="9"/>
        <v>1741.28</v>
      </c>
      <c r="I118" s="44">
        <f t="shared" si="10"/>
        <v>2141.7743999999998</v>
      </c>
      <c r="J118" s="21"/>
      <c r="K118" s="22"/>
      <c r="L118" s="22"/>
      <c r="M118" s="23"/>
    </row>
    <row r="119" spans="1:13" s="2" customFormat="1">
      <c r="A119" s="38" t="s">
        <v>146</v>
      </c>
      <c r="B119" s="7" t="s">
        <v>245</v>
      </c>
      <c r="C119" s="32" t="s">
        <v>42</v>
      </c>
      <c r="D119" s="40" t="s">
        <v>22</v>
      </c>
      <c r="E119" s="8" t="s">
        <v>40</v>
      </c>
      <c r="F119" s="36">
        <f>20/2</f>
        <v>10</v>
      </c>
      <c r="G119" s="42">
        <v>226.3</v>
      </c>
      <c r="H119" s="43">
        <f t="shared" si="9"/>
        <v>2263</v>
      </c>
      <c r="I119" s="44">
        <f t="shared" si="10"/>
        <v>2783.49</v>
      </c>
      <c r="J119" s="21"/>
      <c r="K119" s="22"/>
      <c r="L119" s="22"/>
      <c r="M119" s="23"/>
    </row>
    <row r="120" spans="1:13" s="2" customFormat="1">
      <c r="A120" s="39" t="s">
        <v>147</v>
      </c>
      <c r="B120" s="7" t="s">
        <v>245</v>
      </c>
      <c r="C120" s="32" t="s">
        <v>42</v>
      </c>
      <c r="D120" s="40" t="s">
        <v>5</v>
      </c>
      <c r="E120" s="8" t="s">
        <v>40</v>
      </c>
      <c r="F120" s="36">
        <f>20/2</f>
        <v>10</v>
      </c>
      <c r="G120" s="42">
        <v>233.09</v>
      </c>
      <c r="H120" s="43">
        <f t="shared" si="9"/>
        <v>2330.9</v>
      </c>
      <c r="I120" s="44">
        <f t="shared" si="10"/>
        <v>2867.0070000000001</v>
      </c>
      <c r="J120" s="21"/>
      <c r="K120" s="22"/>
      <c r="L120" s="22"/>
      <c r="M120" s="23"/>
    </row>
    <row r="121" spans="1:13" s="2" customFormat="1">
      <c r="A121" s="38" t="s">
        <v>148</v>
      </c>
      <c r="B121" s="7" t="s">
        <v>245</v>
      </c>
      <c r="C121" s="32" t="s">
        <v>42</v>
      </c>
      <c r="D121" s="40" t="s">
        <v>6</v>
      </c>
      <c r="E121" s="8" t="s">
        <v>40</v>
      </c>
      <c r="F121" s="36">
        <v>8</v>
      </c>
      <c r="G121" s="42">
        <v>348.8</v>
      </c>
      <c r="H121" s="43">
        <f t="shared" si="9"/>
        <v>2790.4</v>
      </c>
      <c r="I121" s="44">
        <f t="shared" si="10"/>
        <v>3432.192</v>
      </c>
      <c r="J121" s="21"/>
      <c r="K121" s="22"/>
      <c r="L121" s="22"/>
      <c r="M121" s="23"/>
    </row>
    <row r="122" spans="1:13" s="2" customFormat="1">
      <c r="A122" s="39" t="s">
        <v>149</v>
      </c>
      <c r="B122" s="7" t="s">
        <v>245</v>
      </c>
      <c r="C122" s="32" t="s">
        <v>42</v>
      </c>
      <c r="D122" s="40" t="s">
        <v>42</v>
      </c>
      <c r="E122" s="8" t="s">
        <v>40</v>
      </c>
      <c r="F122" s="36">
        <v>2</v>
      </c>
      <c r="G122" s="42">
        <v>438.4</v>
      </c>
      <c r="H122" s="43">
        <f t="shared" si="9"/>
        <v>876.8</v>
      </c>
      <c r="I122" s="44">
        <f t="shared" si="10"/>
        <v>1078.4639999999999</v>
      </c>
      <c r="J122" s="21"/>
      <c r="K122" s="22"/>
      <c r="L122" s="22"/>
      <c r="M122" s="23"/>
    </row>
    <row r="123" spans="1:13" s="2" customFormat="1">
      <c r="A123" s="38" t="s">
        <v>150</v>
      </c>
      <c r="B123" s="7" t="s">
        <v>245</v>
      </c>
      <c r="C123" s="32" t="s">
        <v>31</v>
      </c>
      <c r="D123" s="40" t="s">
        <v>39</v>
      </c>
      <c r="E123" s="8" t="s">
        <v>40</v>
      </c>
      <c r="F123" s="36">
        <v>2</v>
      </c>
      <c r="G123" s="42">
        <v>240.26</v>
      </c>
      <c r="H123" s="43">
        <f t="shared" si="9"/>
        <v>480.52</v>
      </c>
      <c r="I123" s="44">
        <f t="shared" si="10"/>
        <v>591.03959999999995</v>
      </c>
      <c r="J123" s="21"/>
      <c r="K123" s="22"/>
      <c r="L123" s="22"/>
      <c r="M123" s="23"/>
    </row>
    <row r="124" spans="1:13" s="2" customFormat="1">
      <c r="A124" s="39" t="s">
        <v>151</v>
      </c>
      <c r="B124" s="7" t="s">
        <v>245</v>
      </c>
      <c r="C124" s="32" t="s">
        <v>31</v>
      </c>
      <c r="D124" s="40" t="s">
        <v>3</v>
      </c>
      <c r="E124" s="8" t="s">
        <v>40</v>
      </c>
      <c r="F124" s="36">
        <v>2</v>
      </c>
      <c r="G124" s="42">
        <v>243.78</v>
      </c>
      <c r="H124" s="43">
        <f t="shared" si="9"/>
        <v>487.56</v>
      </c>
      <c r="I124" s="44">
        <f t="shared" si="10"/>
        <v>599.69880000000001</v>
      </c>
      <c r="J124" s="21"/>
      <c r="K124" s="22"/>
      <c r="L124" s="22"/>
      <c r="M124" s="23"/>
    </row>
    <row r="125" spans="1:13" s="2" customFormat="1">
      <c r="A125" s="38" t="s">
        <v>152</v>
      </c>
      <c r="B125" s="7" t="s">
        <v>245</v>
      </c>
      <c r="C125" s="32" t="s">
        <v>31</v>
      </c>
      <c r="D125" s="40" t="s">
        <v>22</v>
      </c>
      <c r="E125" s="8" t="s">
        <v>40</v>
      </c>
      <c r="F125" s="36">
        <v>4</v>
      </c>
      <c r="G125" s="42">
        <v>259.83999999999997</v>
      </c>
      <c r="H125" s="43">
        <f t="shared" si="9"/>
        <v>1039.3599999999999</v>
      </c>
      <c r="I125" s="44">
        <f t="shared" si="10"/>
        <v>1278.4127999999998</v>
      </c>
      <c r="J125" s="21"/>
      <c r="K125" s="22"/>
      <c r="L125" s="22"/>
      <c r="M125" s="23"/>
    </row>
    <row r="126" spans="1:13" s="2" customFormat="1">
      <c r="A126" s="39" t="s">
        <v>153</v>
      </c>
      <c r="B126" s="7" t="s">
        <v>245</v>
      </c>
      <c r="C126" s="32" t="s">
        <v>31</v>
      </c>
      <c r="D126" s="40" t="s">
        <v>5</v>
      </c>
      <c r="E126" s="8" t="s">
        <v>40</v>
      </c>
      <c r="F126" s="36">
        <v>4</v>
      </c>
      <c r="G126" s="42">
        <v>273.60000000000002</v>
      </c>
      <c r="H126" s="43">
        <f t="shared" si="9"/>
        <v>1094.4000000000001</v>
      </c>
      <c r="I126" s="44">
        <f t="shared" si="10"/>
        <v>1346.1120000000001</v>
      </c>
      <c r="J126" s="21"/>
      <c r="K126" s="22"/>
      <c r="L126" s="22"/>
      <c r="M126" s="23"/>
    </row>
    <row r="127" spans="1:13" s="2" customFormat="1">
      <c r="A127" s="38" t="s">
        <v>155</v>
      </c>
      <c r="B127" s="7" t="s">
        <v>245</v>
      </c>
      <c r="C127" s="32" t="s">
        <v>31</v>
      </c>
      <c r="D127" s="40" t="s">
        <v>6</v>
      </c>
      <c r="E127" s="8" t="s">
        <v>40</v>
      </c>
      <c r="F127" s="36">
        <v>2</v>
      </c>
      <c r="G127" s="42">
        <v>295.17</v>
      </c>
      <c r="H127" s="43">
        <f t="shared" si="9"/>
        <v>590.34</v>
      </c>
      <c r="I127" s="44">
        <f t="shared" si="10"/>
        <v>726.1182</v>
      </c>
      <c r="J127" s="21"/>
      <c r="K127" s="22"/>
      <c r="L127" s="22"/>
      <c r="M127" s="23"/>
    </row>
    <row r="128" spans="1:13" s="2" customFormat="1">
      <c r="A128" s="39" t="s">
        <v>156</v>
      </c>
      <c r="B128" s="7" t="s">
        <v>245</v>
      </c>
      <c r="C128" s="32" t="s">
        <v>31</v>
      </c>
      <c r="D128" s="40" t="s">
        <v>42</v>
      </c>
      <c r="E128" s="8" t="s">
        <v>40</v>
      </c>
      <c r="F128" s="36">
        <v>2</v>
      </c>
      <c r="G128" s="42">
        <v>359.04</v>
      </c>
      <c r="H128" s="43">
        <f t="shared" si="9"/>
        <v>718.08</v>
      </c>
      <c r="I128" s="44">
        <f t="shared" si="10"/>
        <v>883.23840000000007</v>
      </c>
      <c r="J128" s="21"/>
      <c r="K128" s="22"/>
      <c r="L128" s="22"/>
      <c r="M128" s="23"/>
    </row>
    <row r="129" spans="1:14" s="2" customFormat="1">
      <c r="A129" s="38" t="s">
        <v>157</v>
      </c>
      <c r="B129" s="7" t="s">
        <v>245</v>
      </c>
      <c r="C129" s="32" t="s">
        <v>1</v>
      </c>
      <c r="D129" s="40" t="s">
        <v>39</v>
      </c>
      <c r="E129" s="8" t="s">
        <v>40</v>
      </c>
      <c r="F129" s="36">
        <v>2</v>
      </c>
      <c r="G129" s="42">
        <v>347.01</v>
      </c>
      <c r="H129" s="43">
        <f t="shared" si="9"/>
        <v>694.02</v>
      </c>
      <c r="I129" s="44">
        <f t="shared" si="10"/>
        <v>853.64459999999997</v>
      </c>
      <c r="J129" s="21"/>
      <c r="K129" s="22"/>
      <c r="L129" s="22"/>
      <c r="M129" s="23"/>
    </row>
    <row r="130" spans="1:14" s="2" customFormat="1">
      <c r="A130" s="39" t="s">
        <v>158</v>
      </c>
      <c r="B130" s="7" t="s">
        <v>245</v>
      </c>
      <c r="C130" s="32" t="s">
        <v>1</v>
      </c>
      <c r="D130" s="40" t="s">
        <v>3</v>
      </c>
      <c r="E130" s="8" t="s">
        <v>40</v>
      </c>
      <c r="F130" s="36">
        <v>2</v>
      </c>
      <c r="G130" s="42">
        <v>355.01</v>
      </c>
      <c r="H130" s="43">
        <f t="shared" si="9"/>
        <v>710.02</v>
      </c>
      <c r="I130" s="44">
        <f t="shared" si="10"/>
        <v>873.32459999999992</v>
      </c>
      <c r="J130" s="21"/>
      <c r="K130" s="22"/>
      <c r="L130" s="22"/>
      <c r="M130" s="23"/>
    </row>
    <row r="131" spans="1:14" s="2" customFormat="1">
      <c r="A131" s="38" t="s">
        <v>159</v>
      </c>
      <c r="B131" s="7" t="s">
        <v>245</v>
      </c>
      <c r="C131" s="32" t="s">
        <v>1</v>
      </c>
      <c r="D131" s="40" t="s">
        <v>22</v>
      </c>
      <c r="E131" s="8" t="s">
        <v>40</v>
      </c>
      <c r="F131" s="36">
        <v>2</v>
      </c>
      <c r="G131" s="42">
        <v>364.54</v>
      </c>
      <c r="H131" s="43">
        <f t="shared" si="9"/>
        <v>729.08</v>
      </c>
      <c r="I131" s="44">
        <f t="shared" si="10"/>
        <v>896.76840000000004</v>
      </c>
      <c r="J131" s="21"/>
      <c r="K131" s="22"/>
      <c r="L131" s="22"/>
      <c r="M131" s="23"/>
    </row>
    <row r="132" spans="1:14" s="2" customFormat="1">
      <c r="A132" s="39" t="s">
        <v>160</v>
      </c>
      <c r="B132" s="7" t="s">
        <v>245</v>
      </c>
      <c r="C132" s="32" t="s">
        <v>1</v>
      </c>
      <c r="D132" s="40" t="s">
        <v>5</v>
      </c>
      <c r="E132" s="8" t="s">
        <v>40</v>
      </c>
      <c r="F132" s="36">
        <v>2</v>
      </c>
      <c r="G132" s="42">
        <v>374.4</v>
      </c>
      <c r="H132" s="43">
        <f t="shared" si="9"/>
        <v>748.8</v>
      </c>
      <c r="I132" s="44">
        <f t="shared" si="10"/>
        <v>921.02399999999989</v>
      </c>
      <c r="J132" s="21"/>
      <c r="K132" s="22"/>
      <c r="L132" s="22"/>
      <c r="M132" s="23"/>
    </row>
    <row r="133" spans="1:14" s="2" customFormat="1">
      <c r="A133" s="38" t="s">
        <v>161</v>
      </c>
      <c r="B133" s="7" t="s">
        <v>245</v>
      </c>
      <c r="C133" s="32" t="s">
        <v>1</v>
      </c>
      <c r="D133" s="40" t="s">
        <v>6</v>
      </c>
      <c r="E133" s="8" t="s">
        <v>40</v>
      </c>
      <c r="F133" s="36">
        <v>2</v>
      </c>
      <c r="G133" s="42">
        <v>385.22</v>
      </c>
      <c r="H133" s="43">
        <f t="shared" si="9"/>
        <v>770.44</v>
      </c>
      <c r="I133" s="44">
        <f t="shared" si="10"/>
        <v>947.64120000000003</v>
      </c>
      <c r="J133" s="21"/>
      <c r="K133" s="22"/>
      <c r="L133" s="22"/>
      <c r="M133" s="23"/>
    </row>
    <row r="134" spans="1:14" s="2" customFormat="1">
      <c r="A134" s="39" t="s">
        <v>162</v>
      </c>
      <c r="B134" s="7" t="s">
        <v>245</v>
      </c>
      <c r="C134" s="32" t="s">
        <v>1</v>
      </c>
      <c r="D134" s="40" t="s">
        <v>42</v>
      </c>
      <c r="E134" s="8" t="s">
        <v>40</v>
      </c>
      <c r="F134" s="36">
        <v>2</v>
      </c>
      <c r="G134" s="42">
        <v>389.76</v>
      </c>
      <c r="H134" s="43">
        <f t="shared" si="9"/>
        <v>779.52</v>
      </c>
      <c r="I134" s="44">
        <f t="shared" si="10"/>
        <v>958.80959999999993</v>
      </c>
      <c r="J134" s="21"/>
      <c r="K134" s="22"/>
      <c r="L134" s="22"/>
      <c r="M134" s="23"/>
    </row>
    <row r="135" spans="1:14" s="2" customFormat="1">
      <c r="A135" s="38" t="s">
        <v>163</v>
      </c>
      <c r="B135" s="7" t="s">
        <v>245</v>
      </c>
      <c r="C135" s="32" t="s">
        <v>1</v>
      </c>
      <c r="D135" s="40" t="s">
        <v>31</v>
      </c>
      <c r="E135" s="8" t="s">
        <v>40</v>
      </c>
      <c r="F135" s="36">
        <v>2</v>
      </c>
      <c r="G135" s="42">
        <v>531.20000000000005</v>
      </c>
      <c r="H135" s="43">
        <f t="shared" si="9"/>
        <v>1062.4000000000001</v>
      </c>
      <c r="I135" s="44">
        <f t="shared" si="10"/>
        <v>1306.7520000000002</v>
      </c>
      <c r="J135" s="21"/>
      <c r="K135" s="22"/>
      <c r="L135" s="22"/>
      <c r="M135" s="23"/>
    </row>
    <row r="136" spans="1:14" s="2" customFormat="1">
      <c r="A136" s="39" t="s">
        <v>164</v>
      </c>
      <c r="B136" s="7" t="s">
        <v>112</v>
      </c>
      <c r="C136" s="32" t="s">
        <v>39</v>
      </c>
      <c r="D136" s="31"/>
      <c r="E136" s="8" t="s">
        <v>40</v>
      </c>
      <c r="F136" s="36">
        <v>16</v>
      </c>
      <c r="G136" s="42">
        <v>595.33000000000004</v>
      </c>
      <c r="H136" s="43">
        <f t="shared" si="7"/>
        <v>9525.2800000000007</v>
      </c>
      <c r="I136" s="44">
        <f t="shared" si="8"/>
        <v>11716.0944</v>
      </c>
      <c r="J136" s="21"/>
      <c r="K136" s="22"/>
      <c r="L136" s="22"/>
      <c r="M136" s="23"/>
      <c r="N136" s="2">
        <f t="shared" si="6"/>
        <v>-1</v>
      </c>
    </row>
    <row r="137" spans="1:14" s="2" customFormat="1">
      <c r="A137" s="38" t="s">
        <v>165</v>
      </c>
      <c r="B137" s="7" t="s">
        <v>112</v>
      </c>
      <c r="C137" s="32" t="s">
        <v>3</v>
      </c>
      <c r="D137" s="31"/>
      <c r="E137" s="8" t="s">
        <v>40</v>
      </c>
      <c r="F137" s="36">
        <v>30</v>
      </c>
      <c r="G137" s="42">
        <v>635.01</v>
      </c>
      <c r="H137" s="43">
        <f t="shared" si="7"/>
        <v>19050.3</v>
      </c>
      <c r="I137" s="44">
        <f t="shared" si="8"/>
        <v>23431.868999999999</v>
      </c>
      <c r="J137" s="21"/>
      <c r="K137" s="22"/>
      <c r="L137" s="22"/>
      <c r="M137" s="23"/>
      <c r="N137" s="2">
        <f t="shared" si="6"/>
        <v>-1</v>
      </c>
    </row>
    <row r="138" spans="1:14" s="2" customFormat="1">
      <c r="A138" s="39" t="s">
        <v>166</v>
      </c>
      <c r="B138" s="7" t="s">
        <v>112</v>
      </c>
      <c r="C138" s="32" t="s">
        <v>22</v>
      </c>
      <c r="D138" s="31"/>
      <c r="E138" s="8" t="s">
        <v>40</v>
      </c>
      <c r="F138" s="36">
        <v>30</v>
      </c>
      <c r="G138" s="42">
        <v>919.68</v>
      </c>
      <c r="H138" s="43">
        <f t="shared" si="7"/>
        <v>27590.399999999998</v>
      </c>
      <c r="I138" s="44">
        <f t="shared" si="8"/>
        <v>33936.191999999995</v>
      </c>
      <c r="J138" s="21"/>
      <c r="K138" s="22"/>
      <c r="L138" s="22"/>
      <c r="M138" s="23"/>
      <c r="N138" s="2">
        <f t="shared" si="6"/>
        <v>-1</v>
      </c>
    </row>
    <row r="139" spans="1:14" s="2" customFormat="1">
      <c r="A139" s="38" t="s">
        <v>167</v>
      </c>
      <c r="B139" s="7" t="s">
        <v>112</v>
      </c>
      <c r="C139" s="32" t="s">
        <v>5</v>
      </c>
      <c r="D139" s="31"/>
      <c r="E139" s="8" t="s">
        <v>40</v>
      </c>
      <c r="F139" s="36">
        <v>30</v>
      </c>
      <c r="G139" s="42">
        <v>970.82</v>
      </c>
      <c r="H139" s="43">
        <f t="shared" si="7"/>
        <v>29124.600000000002</v>
      </c>
      <c r="I139" s="44">
        <f t="shared" si="8"/>
        <v>35823.258000000002</v>
      </c>
      <c r="J139" s="21"/>
      <c r="K139" s="22"/>
      <c r="L139" s="22"/>
      <c r="M139" s="23"/>
      <c r="N139" s="2">
        <f t="shared" si="6"/>
        <v>-1</v>
      </c>
    </row>
    <row r="140" spans="1:14" s="2" customFormat="1">
      <c r="A140" s="39" t="s">
        <v>168</v>
      </c>
      <c r="B140" s="7" t="s">
        <v>112</v>
      </c>
      <c r="C140" s="32" t="s">
        <v>6</v>
      </c>
      <c r="D140" s="31"/>
      <c r="E140" s="8" t="s">
        <v>40</v>
      </c>
      <c r="F140" s="36">
        <v>16</v>
      </c>
      <c r="G140" s="42">
        <v>1134.1400000000001</v>
      </c>
      <c r="H140" s="43">
        <f t="shared" si="7"/>
        <v>18146.240000000002</v>
      </c>
      <c r="I140" s="44">
        <f t="shared" si="8"/>
        <v>22319.875200000002</v>
      </c>
      <c r="J140" s="21"/>
      <c r="K140" s="22"/>
      <c r="L140" s="22"/>
      <c r="M140" s="23"/>
      <c r="N140" s="2">
        <f t="shared" si="6"/>
        <v>-1</v>
      </c>
    </row>
    <row r="141" spans="1:14" s="2" customFormat="1">
      <c r="A141" s="38" t="s">
        <v>169</v>
      </c>
      <c r="B141" s="7" t="s">
        <v>112</v>
      </c>
      <c r="C141" s="32" t="s">
        <v>42</v>
      </c>
      <c r="D141" s="31"/>
      <c r="E141" s="8" t="s">
        <v>40</v>
      </c>
      <c r="F141" s="36">
        <v>10</v>
      </c>
      <c r="G141" s="42">
        <v>1650</v>
      </c>
      <c r="H141" s="43">
        <f t="shared" si="7"/>
        <v>16500</v>
      </c>
      <c r="I141" s="44">
        <f t="shared" si="8"/>
        <v>20295</v>
      </c>
      <c r="J141" s="21"/>
      <c r="K141" s="22"/>
      <c r="L141" s="22"/>
      <c r="M141" s="23"/>
      <c r="N141" s="2">
        <f t="shared" si="6"/>
        <v>-1</v>
      </c>
    </row>
    <row r="142" spans="1:14" s="2" customFormat="1">
      <c r="A142" s="39" t="s">
        <v>170</v>
      </c>
      <c r="B142" s="7" t="s">
        <v>118</v>
      </c>
      <c r="C142" s="32" t="s">
        <v>3</v>
      </c>
      <c r="D142" s="31"/>
      <c r="E142" s="8" t="s">
        <v>40</v>
      </c>
      <c r="F142" s="36">
        <v>4</v>
      </c>
      <c r="G142" s="42">
        <v>104.32</v>
      </c>
      <c r="H142" s="43">
        <f t="shared" si="7"/>
        <v>417.28</v>
      </c>
      <c r="I142" s="44">
        <f t="shared" si="8"/>
        <v>513.25439999999992</v>
      </c>
      <c r="J142" s="21"/>
      <c r="K142" s="22"/>
      <c r="L142" s="22"/>
      <c r="M142" s="23"/>
      <c r="N142" s="2">
        <f t="shared" si="6"/>
        <v>-1</v>
      </c>
    </row>
    <row r="143" spans="1:14" s="2" customFormat="1">
      <c r="A143" s="38" t="s">
        <v>172</v>
      </c>
      <c r="B143" s="7" t="s">
        <v>118</v>
      </c>
      <c r="C143" s="32" t="s">
        <v>22</v>
      </c>
      <c r="D143" s="31"/>
      <c r="E143" s="8" t="s">
        <v>40</v>
      </c>
      <c r="F143" s="36">
        <v>4</v>
      </c>
      <c r="G143" s="42">
        <v>124.16</v>
      </c>
      <c r="H143" s="43">
        <f t="shared" si="7"/>
        <v>496.64</v>
      </c>
      <c r="I143" s="44">
        <f t="shared" si="8"/>
        <v>610.86720000000003</v>
      </c>
      <c r="J143" s="21"/>
      <c r="K143" s="22"/>
      <c r="L143" s="22"/>
      <c r="M143" s="23"/>
      <c r="N143" s="2">
        <f t="shared" si="6"/>
        <v>-1</v>
      </c>
    </row>
    <row r="144" spans="1:14" s="2" customFormat="1">
      <c r="A144" s="39" t="s">
        <v>173</v>
      </c>
      <c r="B144" s="7" t="s">
        <v>118</v>
      </c>
      <c r="C144" s="32" t="s">
        <v>5</v>
      </c>
      <c r="D144" s="32"/>
      <c r="E144" s="8" t="s">
        <v>40</v>
      </c>
      <c r="F144" s="36">
        <v>4</v>
      </c>
      <c r="G144" s="42">
        <v>154.88</v>
      </c>
      <c r="H144" s="43">
        <f t="shared" si="7"/>
        <v>619.52</v>
      </c>
      <c r="I144" s="44">
        <f t="shared" si="8"/>
        <v>762.00959999999998</v>
      </c>
      <c r="J144" s="21"/>
      <c r="K144" s="22"/>
      <c r="L144" s="22"/>
      <c r="M144" s="23"/>
      <c r="N144" s="2">
        <f t="shared" si="6"/>
        <v>-1</v>
      </c>
    </row>
    <row r="145" spans="1:14" s="2" customFormat="1">
      <c r="A145" s="38" t="s">
        <v>174</v>
      </c>
      <c r="B145" s="7" t="s">
        <v>118</v>
      </c>
      <c r="C145" s="32" t="s">
        <v>6</v>
      </c>
      <c r="D145" s="32"/>
      <c r="E145" s="8" t="s">
        <v>40</v>
      </c>
      <c r="F145" s="36">
        <v>4</v>
      </c>
      <c r="G145" s="42">
        <v>181.12</v>
      </c>
      <c r="H145" s="43">
        <f t="shared" si="7"/>
        <v>724.48</v>
      </c>
      <c r="I145" s="44">
        <f t="shared" si="8"/>
        <v>891.11040000000003</v>
      </c>
      <c r="J145" s="21"/>
      <c r="K145" s="22"/>
      <c r="L145" s="22"/>
      <c r="M145" s="23"/>
      <c r="N145" s="2">
        <f t="shared" si="6"/>
        <v>-1</v>
      </c>
    </row>
    <row r="146" spans="1:14" s="2" customFormat="1">
      <c r="A146" s="39" t="s">
        <v>175</v>
      </c>
      <c r="B146" s="7" t="s">
        <v>123</v>
      </c>
      <c r="C146" s="32" t="s">
        <v>22</v>
      </c>
      <c r="D146" s="32" t="s">
        <v>39</v>
      </c>
      <c r="E146" s="8" t="s">
        <v>40</v>
      </c>
      <c r="F146" s="36">
        <v>6</v>
      </c>
      <c r="G146" s="42">
        <v>65.66</v>
      </c>
      <c r="H146" s="43">
        <f t="shared" si="7"/>
        <v>393.96</v>
      </c>
      <c r="I146" s="44">
        <f t="shared" si="8"/>
        <v>484.57079999999996</v>
      </c>
      <c r="J146" s="21"/>
      <c r="K146" s="22"/>
      <c r="L146" s="22"/>
      <c r="M146" s="23"/>
      <c r="N146" s="2">
        <f t="shared" si="6"/>
        <v>-1</v>
      </c>
    </row>
    <row r="147" spans="1:14" s="2" customFormat="1">
      <c r="A147" s="38" t="s">
        <v>176</v>
      </c>
      <c r="B147" s="7" t="s">
        <v>123</v>
      </c>
      <c r="C147" s="32" t="s">
        <v>22</v>
      </c>
      <c r="D147" s="32" t="s">
        <v>3</v>
      </c>
      <c r="E147" s="8" t="s">
        <v>40</v>
      </c>
      <c r="F147" s="36">
        <v>16</v>
      </c>
      <c r="G147" s="42">
        <v>66.88</v>
      </c>
      <c r="H147" s="43">
        <f t="shared" si="7"/>
        <v>1070.08</v>
      </c>
      <c r="I147" s="44">
        <f t="shared" si="8"/>
        <v>1316.1984</v>
      </c>
      <c r="J147" s="21"/>
      <c r="K147" s="22"/>
      <c r="L147" s="22"/>
      <c r="M147" s="23"/>
      <c r="N147" s="2">
        <f t="shared" si="6"/>
        <v>-1</v>
      </c>
    </row>
    <row r="148" spans="1:14" s="2" customFormat="1">
      <c r="A148" s="39" t="s">
        <v>177</v>
      </c>
      <c r="B148" s="7" t="s">
        <v>123</v>
      </c>
      <c r="C148" s="32" t="s">
        <v>5</v>
      </c>
      <c r="D148" s="32" t="s">
        <v>3</v>
      </c>
      <c r="E148" s="8" t="s">
        <v>40</v>
      </c>
      <c r="F148" s="36">
        <v>16</v>
      </c>
      <c r="G148" s="42">
        <v>78.72</v>
      </c>
      <c r="H148" s="43">
        <f t="shared" si="7"/>
        <v>1259.52</v>
      </c>
      <c r="I148" s="44">
        <f t="shared" si="8"/>
        <v>1549.2095999999999</v>
      </c>
      <c r="J148" s="21"/>
      <c r="K148" s="22"/>
      <c r="L148" s="22"/>
      <c r="M148" s="23"/>
      <c r="N148" s="2">
        <f t="shared" si="6"/>
        <v>-1</v>
      </c>
    </row>
    <row r="149" spans="1:14" s="2" customFormat="1">
      <c r="A149" s="38" t="s">
        <v>178</v>
      </c>
      <c r="B149" s="7" t="s">
        <v>123</v>
      </c>
      <c r="C149" s="32" t="s">
        <v>5</v>
      </c>
      <c r="D149" s="32" t="s">
        <v>22</v>
      </c>
      <c r="E149" s="8" t="s">
        <v>40</v>
      </c>
      <c r="F149" s="36">
        <v>16</v>
      </c>
      <c r="G149" s="42">
        <v>82.3</v>
      </c>
      <c r="H149" s="43">
        <f t="shared" si="7"/>
        <v>1316.8</v>
      </c>
      <c r="I149" s="44">
        <f t="shared" si="8"/>
        <v>1619.664</v>
      </c>
      <c r="J149" s="21"/>
      <c r="K149" s="22"/>
      <c r="L149" s="22"/>
      <c r="M149" s="23"/>
      <c r="N149" s="2">
        <f t="shared" si="6"/>
        <v>-1</v>
      </c>
    </row>
    <row r="150" spans="1:14" s="2" customFormat="1">
      <c r="A150" s="39" t="s">
        <v>179</v>
      </c>
      <c r="B150" s="7" t="s">
        <v>123</v>
      </c>
      <c r="C150" s="32" t="s">
        <v>6</v>
      </c>
      <c r="D150" s="32" t="s">
        <v>22</v>
      </c>
      <c r="E150" s="8" t="s">
        <v>40</v>
      </c>
      <c r="F150" s="36">
        <v>16</v>
      </c>
      <c r="G150" s="42">
        <v>96.19</v>
      </c>
      <c r="H150" s="43">
        <f t="shared" si="7"/>
        <v>1539.04</v>
      </c>
      <c r="I150" s="44">
        <f t="shared" si="8"/>
        <v>1893.0192</v>
      </c>
      <c r="J150" s="21"/>
      <c r="K150" s="22"/>
      <c r="L150" s="22"/>
      <c r="M150" s="23"/>
      <c r="N150" s="2">
        <f t="shared" si="6"/>
        <v>-1</v>
      </c>
    </row>
    <row r="151" spans="1:14" s="2" customFormat="1">
      <c r="A151" s="38" t="s">
        <v>181</v>
      </c>
      <c r="B151" s="7" t="s">
        <v>123</v>
      </c>
      <c r="C151" s="32" t="s">
        <v>6</v>
      </c>
      <c r="D151" s="32" t="s">
        <v>5</v>
      </c>
      <c r="E151" s="8" t="s">
        <v>40</v>
      </c>
      <c r="F151" s="36">
        <v>16</v>
      </c>
      <c r="G151" s="42">
        <v>105.28</v>
      </c>
      <c r="H151" s="43">
        <f t="shared" si="7"/>
        <v>1684.48</v>
      </c>
      <c r="I151" s="44">
        <f t="shared" si="8"/>
        <v>2071.9104000000002</v>
      </c>
      <c r="J151" s="21"/>
      <c r="K151" s="22"/>
      <c r="L151" s="22"/>
      <c r="M151" s="23"/>
      <c r="N151" s="2">
        <f t="shared" si="6"/>
        <v>-1</v>
      </c>
    </row>
    <row r="152" spans="1:14" s="2" customFormat="1">
      <c r="A152" s="39" t="s">
        <v>183</v>
      </c>
      <c r="B152" s="7" t="s">
        <v>123</v>
      </c>
      <c r="C152" s="32" t="s">
        <v>42</v>
      </c>
      <c r="D152" s="32" t="s">
        <v>5</v>
      </c>
      <c r="E152" s="8" t="s">
        <v>40</v>
      </c>
      <c r="F152" s="36">
        <v>20</v>
      </c>
      <c r="G152" s="42">
        <v>122.37</v>
      </c>
      <c r="H152" s="43">
        <f t="shared" si="7"/>
        <v>2447.4</v>
      </c>
      <c r="I152" s="44">
        <f t="shared" si="8"/>
        <v>3010.3020000000001</v>
      </c>
      <c r="J152" s="21"/>
      <c r="K152" s="22"/>
      <c r="L152" s="22"/>
      <c r="M152" s="23"/>
      <c r="N152" s="2">
        <f t="shared" si="6"/>
        <v>-1</v>
      </c>
    </row>
    <row r="153" spans="1:14" s="2" customFormat="1">
      <c r="A153" s="38" t="s">
        <v>185</v>
      </c>
      <c r="B153" s="7" t="s">
        <v>123</v>
      </c>
      <c r="C153" s="32" t="s">
        <v>42</v>
      </c>
      <c r="D153" s="32" t="s">
        <v>6</v>
      </c>
      <c r="E153" s="8" t="s">
        <v>40</v>
      </c>
      <c r="F153" s="36">
        <v>20</v>
      </c>
      <c r="G153" s="42">
        <v>126.91</v>
      </c>
      <c r="H153" s="43">
        <f t="shared" si="7"/>
        <v>2538.1999999999998</v>
      </c>
      <c r="I153" s="44">
        <f t="shared" si="8"/>
        <v>3121.9859999999999</v>
      </c>
      <c r="J153" s="21"/>
      <c r="K153" s="22"/>
      <c r="L153" s="22"/>
      <c r="M153" s="23"/>
      <c r="N153" s="2">
        <f t="shared" si="6"/>
        <v>-1</v>
      </c>
    </row>
    <row r="154" spans="1:14" s="2" customFormat="1">
      <c r="A154" s="39" t="s">
        <v>187</v>
      </c>
      <c r="B154" s="7" t="s">
        <v>123</v>
      </c>
      <c r="C154" s="32" t="s">
        <v>31</v>
      </c>
      <c r="D154" s="32" t="s">
        <v>6</v>
      </c>
      <c r="E154" s="8" t="s">
        <v>40</v>
      </c>
      <c r="F154" s="36">
        <v>16</v>
      </c>
      <c r="G154" s="42">
        <v>159.41999999999999</v>
      </c>
      <c r="H154" s="43">
        <f t="shared" si="7"/>
        <v>2550.7199999999998</v>
      </c>
      <c r="I154" s="44">
        <f t="shared" si="8"/>
        <v>3137.3855999999996</v>
      </c>
      <c r="J154" s="21"/>
      <c r="K154" s="22"/>
      <c r="L154" s="22"/>
      <c r="M154" s="23"/>
      <c r="N154" s="2">
        <f t="shared" si="6"/>
        <v>-1</v>
      </c>
    </row>
    <row r="155" spans="1:14" s="2" customFormat="1">
      <c r="A155" s="38" t="s">
        <v>188</v>
      </c>
      <c r="B155" s="7" t="s">
        <v>123</v>
      </c>
      <c r="C155" s="32" t="s">
        <v>31</v>
      </c>
      <c r="D155" s="32" t="s">
        <v>42</v>
      </c>
      <c r="E155" s="8" t="s">
        <v>40</v>
      </c>
      <c r="F155" s="36">
        <v>16</v>
      </c>
      <c r="G155" s="42">
        <v>163.38999999999999</v>
      </c>
      <c r="H155" s="43">
        <f t="shared" si="7"/>
        <v>2614.2399999999998</v>
      </c>
      <c r="I155" s="44">
        <f t="shared" si="8"/>
        <v>3215.5151999999998</v>
      </c>
      <c r="J155" s="21"/>
      <c r="K155" s="22"/>
      <c r="L155" s="22"/>
      <c r="M155" s="23"/>
      <c r="N155" s="2">
        <f t="shared" si="6"/>
        <v>-1</v>
      </c>
    </row>
    <row r="156" spans="1:14" s="2" customFormat="1">
      <c r="A156" s="39" t="s">
        <v>189</v>
      </c>
      <c r="B156" s="7" t="s">
        <v>123</v>
      </c>
      <c r="C156" s="32" t="s">
        <v>1</v>
      </c>
      <c r="D156" s="32" t="s">
        <v>42</v>
      </c>
      <c r="E156" s="8" t="s">
        <v>40</v>
      </c>
      <c r="F156" s="36">
        <v>16</v>
      </c>
      <c r="G156" s="42">
        <v>187.52</v>
      </c>
      <c r="H156" s="43">
        <f t="shared" si="7"/>
        <v>3000.32</v>
      </c>
      <c r="I156" s="44">
        <f t="shared" si="8"/>
        <v>3690.3936000000003</v>
      </c>
      <c r="J156" s="21"/>
      <c r="K156" s="22"/>
      <c r="L156" s="22"/>
      <c r="M156" s="23"/>
      <c r="N156" s="2">
        <f t="shared" si="6"/>
        <v>-1</v>
      </c>
    </row>
    <row r="157" spans="1:14" s="2" customFormat="1">
      <c r="A157" s="38" t="s">
        <v>191</v>
      </c>
      <c r="B157" s="7" t="s">
        <v>123</v>
      </c>
      <c r="C157" s="32" t="s">
        <v>1</v>
      </c>
      <c r="D157" s="32" t="s">
        <v>31</v>
      </c>
      <c r="E157" s="8" t="s">
        <v>40</v>
      </c>
      <c r="F157" s="36">
        <v>16</v>
      </c>
      <c r="G157" s="42">
        <v>231.87</v>
      </c>
      <c r="H157" s="43">
        <f t="shared" si="7"/>
        <v>3709.92</v>
      </c>
      <c r="I157" s="44">
        <f t="shared" si="8"/>
        <v>4563.2016000000003</v>
      </c>
      <c r="J157" s="21"/>
      <c r="K157" s="22"/>
      <c r="L157" s="22"/>
      <c r="M157" s="23"/>
      <c r="N157" s="2">
        <f t="shared" si="6"/>
        <v>-1</v>
      </c>
    </row>
    <row r="158" spans="1:14" s="2" customFormat="1">
      <c r="A158" s="39" t="s">
        <v>203</v>
      </c>
      <c r="B158" s="7" t="s">
        <v>123</v>
      </c>
      <c r="C158" s="32" t="s">
        <v>43</v>
      </c>
      <c r="D158" s="32" t="s">
        <v>31</v>
      </c>
      <c r="E158" s="8" t="s">
        <v>40</v>
      </c>
      <c r="F158" s="36">
        <v>10</v>
      </c>
      <c r="G158" s="42">
        <v>334.98</v>
      </c>
      <c r="H158" s="43">
        <f t="shared" si="7"/>
        <v>3349.8</v>
      </c>
      <c r="I158" s="44">
        <f t="shared" si="8"/>
        <v>4120.2539999999999</v>
      </c>
      <c r="J158" s="21"/>
      <c r="K158" s="22"/>
      <c r="L158" s="22"/>
      <c r="M158" s="23"/>
      <c r="N158" s="2">
        <f t="shared" si="6"/>
        <v>-1</v>
      </c>
    </row>
    <row r="159" spans="1:14" s="2" customFormat="1">
      <c r="A159" s="38" t="s">
        <v>204</v>
      </c>
      <c r="B159" s="7" t="s">
        <v>123</v>
      </c>
      <c r="C159" s="32" t="s">
        <v>43</v>
      </c>
      <c r="D159" s="32" t="s">
        <v>1</v>
      </c>
      <c r="E159" s="8" t="s">
        <v>40</v>
      </c>
      <c r="F159" s="36">
        <v>10</v>
      </c>
      <c r="G159" s="42">
        <v>339.71</v>
      </c>
      <c r="H159" s="43">
        <f t="shared" si="7"/>
        <v>3397.1</v>
      </c>
      <c r="I159" s="44">
        <f t="shared" si="8"/>
        <v>4178.433</v>
      </c>
      <c r="J159" s="21"/>
      <c r="K159" s="22"/>
      <c r="L159" s="22"/>
      <c r="M159" s="23"/>
      <c r="N159" s="2">
        <f t="shared" si="6"/>
        <v>-1</v>
      </c>
    </row>
    <row r="160" spans="1:14" s="2" customFormat="1">
      <c r="A160" s="39" t="s">
        <v>205</v>
      </c>
      <c r="B160" s="7" t="s">
        <v>123</v>
      </c>
      <c r="C160" s="32" t="s">
        <v>44</v>
      </c>
      <c r="D160" s="32" t="s">
        <v>1</v>
      </c>
      <c r="E160" s="8" t="s">
        <v>40</v>
      </c>
      <c r="F160" s="36">
        <v>10</v>
      </c>
      <c r="G160" s="42">
        <v>413.95</v>
      </c>
      <c r="H160" s="43">
        <f t="shared" si="7"/>
        <v>4139.5</v>
      </c>
      <c r="I160" s="44">
        <f t="shared" si="8"/>
        <v>5091.585</v>
      </c>
      <c r="J160" s="21"/>
      <c r="K160" s="22"/>
      <c r="L160" s="22"/>
      <c r="M160" s="23"/>
      <c r="N160" s="2">
        <f t="shared" si="6"/>
        <v>-1</v>
      </c>
    </row>
    <row r="161" spans="1:14" s="2" customFormat="1">
      <c r="A161" s="38" t="s">
        <v>206</v>
      </c>
      <c r="B161" s="7" t="s">
        <v>123</v>
      </c>
      <c r="C161" s="32" t="s">
        <v>44</v>
      </c>
      <c r="D161" s="32" t="s">
        <v>43</v>
      </c>
      <c r="E161" s="8" t="s">
        <v>40</v>
      </c>
      <c r="F161" s="36">
        <v>10</v>
      </c>
      <c r="G161" s="42">
        <v>452.61</v>
      </c>
      <c r="H161" s="43">
        <f t="shared" si="7"/>
        <v>4526.1000000000004</v>
      </c>
      <c r="I161" s="44">
        <f t="shared" si="8"/>
        <v>5567.1030000000001</v>
      </c>
      <c r="J161" s="21"/>
      <c r="K161" s="22"/>
      <c r="L161" s="22"/>
      <c r="M161" s="23"/>
      <c r="N161" s="2">
        <f t="shared" si="6"/>
        <v>-1</v>
      </c>
    </row>
    <row r="162" spans="1:14" s="2" customFormat="1">
      <c r="A162" s="39" t="s">
        <v>207</v>
      </c>
      <c r="B162" s="7" t="s">
        <v>123</v>
      </c>
      <c r="C162" s="32" t="s">
        <v>200</v>
      </c>
      <c r="D162" s="32" t="s">
        <v>44</v>
      </c>
      <c r="E162" s="8" t="s">
        <v>40</v>
      </c>
      <c r="F162" s="36">
        <v>10</v>
      </c>
      <c r="G162" s="42">
        <v>552</v>
      </c>
      <c r="H162" s="43">
        <f t="shared" si="7"/>
        <v>5520</v>
      </c>
      <c r="I162" s="44">
        <f t="shared" si="8"/>
        <v>6789.5999999999995</v>
      </c>
      <c r="J162" s="21"/>
      <c r="K162" s="22"/>
      <c r="L162" s="22"/>
      <c r="M162" s="23"/>
      <c r="N162" s="2">
        <f t="shared" si="6"/>
        <v>-1</v>
      </c>
    </row>
    <row r="163" spans="1:14" s="2" customFormat="1">
      <c r="A163" s="38" t="s">
        <v>208</v>
      </c>
      <c r="B163" s="7" t="s">
        <v>140</v>
      </c>
      <c r="C163" s="32">
        <v>110</v>
      </c>
      <c r="D163" s="32"/>
      <c r="E163" s="8" t="s">
        <v>40</v>
      </c>
      <c r="F163" s="36">
        <v>400</v>
      </c>
      <c r="G163" s="42">
        <v>8.6999999999999993</v>
      </c>
      <c r="H163" s="43">
        <f t="shared" si="7"/>
        <v>3479.9999999999995</v>
      </c>
      <c r="I163" s="44">
        <f t="shared" si="8"/>
        <v>4280.3999999999996</v>
      </c>
      <c r="J163" s="21"/>
      <c r="K163" s="22"/>
      <c r="L163" s="22"/>
      <c r="M163" s="23"/>
      <c r="N163" s="2">
        <f t="shared" si="6"/>
        <v>-1</v>
      </c>
    </row>
    <row r="164" spans="1:14" s="2" customFormat="1">
      <c r="A164" s="39" t="s">
        <v>209</v>
      </c>
      <c r="B164" s="7" t="s">
        <v>140</v>
      </c>
      <c r="C164" s="32">
        <v>125</v>
      </c>
      <c r="D164" s="32"/>
      <c r="E164" s="8" t="s">
        <v>40</v>
      </c>
      <c r="F164" s="36">
        <v>400</v>
      </c>
      <c r="G164" s="42">
        <v>9.2200000000000006</v>
      </c>
      <c r="H164" s="43">
        <f t="shared" si="7"/>
        <v>3688.0000000000005</v>
      </c>
      <c r="I164" s="44">
        <f t="shared" si="8"/>
        <v>4536.2400000000007</v>
      </c>
      <c r="J164" s="21"/>
      <c r="K164" s="22"/>
      <c r="L164" s="22"/>
      <c r="M164" s="23"/>
      <c r="N164" s="2">
        <f t="shared" si="6"/>
        <v>-1</v>
      </c>
    </row>
    <row r="165" spans="1:14" s="2" customFormat="1">
      <c r="A165" s="38" t="s">
        <v>210</v>
      </c>
      <c r="B165" s="7" t="s">
        <v>140</v>
      </c>
      <c r="C165" s="32">
        <v>140</v>
      </c>
      <c r="D165" s="32"/>
      <c r="E165" s="8" t="s">
        <v>40</v>
      </c>
      <c r="F165" s="36">
        <v>240</v>
      </c>
      <c r="G165" s="42">
        <v>9.73</v>
      </c>
      <c r="H165" s="43">
        <f t="shared" si="7"/>
        <v>2335.2000000000003</v>
      </c>
      <c r="I165" s="44">
        <f t="shared" si="8"/>
        <v>2872.2960000000003</v>
      </c>
      <c r="J165" s="21"/>
      <c r="K165" s="22"/>
      <c r="L165" s="22"/>
      <c r="M165" s="23"/>
      <c r="N165" s="2">
        <f t="shared" si="6"/>
        <v>-1</v>
      </c>
    </row>
    <row r="166" spans="1:14" s="2" customFormat="1">
      <c r="A166" s="39" t="s">
        <v>211</v>
      </c>
      <c r="B166" s="7" t="s">
        <v>140</v>
      </c>
      <c r="C166" s="32">
        <v>160</v>
      </c>
      <c r="D166" s="32"/>
      <c r="E166" s="8" t="s">
        <v>40</v>
      </c>
      <c r="F166" s="36">
        <v>120</v>
      </c>
      <c r="G166" s="42">
        <v>10.24</v>
      </c>
      <c r="H166" s="43">
        <f t="shared" si="7"/>
        <v>1228.8</v>
      </c>
      <c r="I166" s="44">
        <f t="shared" si="8"/>
        <v>1511.424</v>
      </c>
      <c r="J166" s="21"/>
      <c r="K166" s="22"/>
      <c r="L166" s="22"/>
      <c r="M166" s="23"/>
      <c r="N166" s="2">
        <f t="shared" si="6"/>
        <v>-1</v>
      </c>
    </row>
    <row r="167" spans="1:14" s="2" customFormat="1">
      <c r="A167" s="38" t="s">
        <v>212</v>
      </c>
      <c r="B167" s="7" t="s">
        <v>194</v>
      </c>
      <c r="C167" s="32" t="s">
        <v>3</v>
      </c>
      <c r="D167" s="32"/>
      <c r="E167" s="8" t="s">
        <v>40</v>
      </c>
      <c r="F167" s="36">
        <v>300</v>
      </c>
      <c r="G167" s="42">
        <v>26.88</v>
      </c>
      <c r="H167" s="43">
        <f t="shared" si="7"/>
        <v>8064</v>
      </c>
      <c r="I167" s="44">
        <f t="shared" si="8"/>
        <v>9918.7199999999993</v>
      </c>
      <c r="J167" s="21"/>
      <c r="K167" s="22"/>
      <c r="L167" s="22"/>
      <c r="M167" s="23"/>
      <c r="N167" s="2">
        <f t="shared" si="6"/>
        <v>-1</v>
      </c>
    </row>
    <row r="168" spans="1:14" s="2" customFormat="1">
      <c r="A168" s="39" t="s">
        <v>213</v>
      </c>
      <c r="B168" s="7" t="s">
        <v>194</v>
      </c>
      <c r="C168" s="32" t="s">
        <v>22</v>
      </c>
      <c r="D168" s="32"/>
      <c r="E168" s="8" t="s">
        <v>40</v>
      </c>
      <c r="F168" s="36">
        <v>300</v>
      </c>
      <c r="G168" s="42">
        <v>29.06</v>
      </c>
      <c r="H168" s="43">
        <f t="shared" si="7"/>
        <v>8718</v>
      </c>
      <c r="I168" s="44">
        <f t="shared" si="8"/>
        <v>10723.14</v>
      </c>
      <c r="J168" s="21"/>
      <c r="K168" s="22"/>
      <c r="L168" s="22"/>
      <c r="M168" s="23"/>
      <c r="N168" s="2">
        <f t="shared" si="6"/>
        <v>-1</v>
      </c>
    </row>
    <row r="169" spans="1:14" s="2" customFormat="1">
      <c r="A169" s="38" t="s">
        <v>214</v>
      </c>
      <c r="B169" s="7" t="s">
        <v>194</v>
      </c>
      <c r="C169" s="32" t="s">
        <v>5</v>
      </c>
      <c r="D169" s="32"/>
      <c r="E169" s="8" t="s">
        <v>40</v>
      </c>
      <c r="F169" s="36">
        <v>200</v>
      </c>
      <c r="G169" s="42">
        <v>38.020000000000003</v>
      </c>
      <c r="H169" s="43">
        <f t="shared" si="7"/>
        <v>7604.0000000000009</v>
      </c>
      <c r="I169" s="44">
        <f t="shared" si="8"/>
        <v>9352.9200000000019</v>
      </c>
      <c r="J169" s="21"/>
      <c r="K169" s="22"/>
      <c r="L169" s="22"/>
      <c r="M169" s="23"/>
      <c r="N169" s="2">
        <f t="shared" si="6"/>
        <v>-1</v>
      </c>
    </row>
    <row r="170" spans="1:14" s="2" customFormat="1">
      <c r="A170" s="39" t="s">
        <v>224</v>
      </c>
      <c r="B170" s="7" t="s">
        <v>194</v>
      </c>
      <c r="C170" s="32" t="s">
        <v>6</v>
      </c>
      <c r="D170" s="32"/>
      <c r="E170" s="8" t="s">
        <v>40</v>
      </c>
      <c r="F170" s="36">
        <v>100</v>
      </c>
      <c r="G170" s="42">
        <v>43.14</v>
      </c>
      <c r="H170" s="43">
        <f t="shared" si="7"/>
        <v>4314</v>
      </c>
      <c r="I170" s="44">
        <f t="shared" si="8"/>
        <v>5306.22</v>
      </c>
      <c r="J170" s="21"/>
      <c r="K170" s="22"/>
      <c r="L170" s="22"/>
      <c r="M170" s="23"/>
      <c r="N170" s="2">
        <f t="shared" si="6"/>
        <v>-1</v>
      </c>
    </row>
    <row r="171" spans="1:14" s="2" customFormat="1">
      <c r="A171" s="38" t="s">
        <v>225</v>
      </c>
      <c r="B171" s="7" t="s">
        <v>194</v>
      </c>
      <c r="C171" s="32" t="s">
        <v>42</v>
      </c>
      <c r="D171" s="32"/>
      <c r="E171" s="8" t="s">
        <v>40</v>
      </c>
      <c r="F171" s="36">
        <v>50</v>
      </c>
      <c r="G171" s="42">
        <v>47.36</v>
      </c>
      <c r="H171" s="43">
        <f t="shared" si="7"/>
        <v>2368</v>
      </c>
      <c r="I171" s="44">
        <f t="shared" si="8"/>
        <v>2912.64</v>
      </c>
      <c r="J171" s="21"/>
      <c r="K171" s="22"/>
      <c r="L171" s="22"/>
      <c r="M171" s="23"/>
      <c r="N171" s="2">
        <f t="shared" si="6"/>
        <v>-1</v>
      </c>
    </row>
    <row r="172" spans="1:14" s="2" customFormat="1">
      <c r="A172" s="39" t="s">
        <v>226</v>
      </c>
      <c r="B172" s="7" t="s">
        <v>194</v>
      </c>
      <c r="C172" s="32" t="s">
        <v>31</v>
      </c>
      <c r="D172" s="32"/>
      <c r="E172" s="8" t="s">
        <v>40</v>
      </c>
      <c r="F172" s="36">
        <v>40</v>
      </c>
      <c r="G172" s="42">
        <v>48.64</v>
      </c>
      <c r="H172" s="43">
        <f t="shared" si="7"/>
        <v>1945.6</v>
      </c>
      <c r="I172" s="44">
        <f t="shared" si="8"/>
        <v>2393.0879999999997</v>
      </c>
      <c r="J172" s="21"/>
      <c r="K172" s="22"/>
      <c r="L172" s="22"/>
      <c r="M172" s="23"/>
      <c r="N172" s="2">
        <f t="shared" si="6"/>
        <v>-1</v>
      </c>
    </row>
    <row r="173" spans="1:14" s="2" customFormat="1">
      <c r="A173" s="38" t="s">
        <v>227</v>
      </c>
      <c r="B173" s="7" t="s">
        <v>194</v>
      </c>
      <c r="C173" s="32" t="s">
        <v>1</v>
      </c>
      <c r="D173" s="32"/>
      <c r="E173" s="8" t="s">
        <v>40</v>
      </c>
      <c r="F173" s="36">
        <v>30</v>
      </c>
      <c r="G173" s="42">
        <v>54.14</v>
      </c>
      <c r="H173" s="43">
        <f t="shared" si="7"/>
        <v>1624.2</v>
      </c>
      <c r="I173" s="44">
        <f t="shared" si="8"/>
        <v>1997.7660000000001</v>
      </c>
      <c r="J173" s="21"/>
      <c r="K173" s="22"/>
      <c r="L173" s="22"/>
      <c r="M173" s="23"/>
      <c r="N173" s="2">
        <f t="shared" si="6"/>
        <v>-1</v>
      </c>
    </row>
    <row r="174" spans="1:14" s="2" customFormat="1">
      <c r="A174" s="39" t="s">
        <v>228</v>
      </c>
      <c r="B174" s="7" t="s">
        <v>194</v>
      </c>
      <c r="C174" s="32" t="s">
        <v>43</v>
      </c>
      <c r="D174" s="32"/>
      <c r="E174" s="8" t="s">
        <v>40</v>
      </c>
      <c r="F174" s="36">
        <v>30</v>
      </c>
      <c r="G174" s="42">
        <v>106.24</v>
      </c>
      <c r="H174" s="43">
        <f t="shared" si="7"/>
        <v>3187.2</v>
      </c>
      <c r="I174" s="44">
        <f t="shared" si="8"/>
        <v>3920.2559999999999</v>
      </c>
      <c r="J174" s="21"/>
      <c r="K174" s="22"/>
      <c r="L174" s="22"/>
      <c r="M174" s="23"/>
      <c r="N174" s="2">
        <f t="shared" ref="N174:N210" si="11">(J174-G174)/G174</f>
        <v>-1</v>
      </c>
    </row>
    <row r="175" spans="1:14" s="2" customFormat="1">
      <c r="A175" s="38" t="s">
        <v>229</v>
      </c>
      <c r="B175" s="7" t="s">
        <v>194</v>
      </c>
      <c r="C175" s="32" t="s">
        <v>44</v>
      </c>
      <c r="D175" s="32"/>
      <c r="E175" s="8" t="s">
        <v>40</v>
      </c>
      <c r="F175" s="36">
        <v>30</v>
      </c>
      <c r="G175" s="42">
        <v>117.18</v>
      </c>
      <c r="H175" s="43">
        <f t="shared" si="7"/>
        <v>3515.4</v>
      </c>
      <c r="I175" s="44">
        <f t="shared" si="8"/>
        <v>4323.942</v>
      </c>
      <c r="J175" s="21"/>
      <c r="K175" s="22"/>
      <c r="L175" s="22"/>
      <c r="M175" s="23"/>
      <c r="N175" s="2">
        <f t="shared" si="11"/>
        <v>-1</v>
      </c>
    </row>
    <row r="176" spans="1:14" s="2" customFormat="1">
      <c r="A176" s="39" t="s">
        <v>230</v>
      </c>
      <c r="B176" s="7" t="s">
        <v>154</v>
      </c>
      <c r="C176" s="32" t="s">
        <v>3</v>
      </c>
      <c r="D176" s="32"/>
      <c r="E176" s="8" t="s">
        <v>40</v>
      </c>
      <c r="F176" s="36">
        <v>10</v>
      </c>
      <c r="G176" s="42">
        <v>155.80000000000001</v>
      </c>
      <c r="H176" s="43">
        <f t="shared" si="7"/>
        <v>1558</v>
      </c>
      <c r="I176" s="44">
        <f t="shared" si="8"/>
        <v>1916.34</v>
      </c>
      <c r="J176" s="21"/>
      <c r="K176" s="22"/>
      <c r="L176" s="22"/>
      <c r="M176" s="23"/>
      <c r="N176" s="2">
        <f t="shared" si="11"/>
        <v>-1</v>
      </c>
    </row>
    <row r="177" spans="1:14" s="2" customFormat="1">
      <c r="A177" s="38" t="s">
        <v>231</v>
      </c>
      <c r="B177" s="7" t="s">
        <v>154</v>
      </c>
      <c r="C177" s="32" t="s">
        <v>22</v>
      </c>
      <c r="D177" s="32"/>
      <c r="E177" s="8" t="s">
        <v>40</v>
      </c>
      <c r="F177" s="36">
        <v>6</v>
      </c>
      <c r="G177" s="42">
        <v>188.32</v>
      </c>
      <c r="H177" s="43">
        <f t="shared" si="7"/>
        <v>1129.92</v>
      </c>
      <c r="I177" s="44">
        <f t="shared" si="8"/>
        <v>1389.8016</v>
      </c>
      <c r="J177" s="21"/>
      <c r="K177" s="22"/>
      <c r="L177" s="22"/>
      <c r="M177" s="23"/>
      <c r="N177" s="2">
        <f t="shared" si="11"/>
        <v>-1</v>
      </c>
    </row>
    <row r="178" spans="1:14" s="2" customFormat="1">
      <c r="A178" s="39" t="s">
        <v>232</v>
      </c>
      <c r="B178" s="7" t="s">
        <v>154</v>
      </c>
      <c r="C178" s="32" t="s">
        <v>5</v>
      </c>
      <c r="D178" s="32"/>
      <c r="E178" s="8" t="s">
        <v>40</v>
      </c>
      <c r="F178" s="36">
        <v>6</v>
      </c>
      <c r="G178" s="42">
        <v>198.81</v>
      </c>
      <c r="H178" s="43">
        <f t="shared" si="7"/>
        <v>1192.8600000000001</v>
      </c>
      <c r="I178" s="44">
        <f t="shared" si="8"/>
        <v>1467.2178000000001</v>
      </c>
      <c r="J178" s="21"/>
      <c r="K178" s="22"/>
      <c r="L178" s="22"/>
      <c r="M178" s="23"/>
      <c r="N178" s="2">
        <f t="shared" si="11"/>
        <v>-1</v>
      </c>
    </row>
    <row r="179" spans="1:14" s="2" customFormat="1">
      <c r="A179" s="38" t="s">
        <v>233</v>
      </c>
      <c r="B179" s="7" t="s">
        <v>154</v>
      </c>
      <c r="C179" s="32" t="s">
        <v>6</v>
      </c>
      <c r="D179" s="32"/>
      <c r="E179" s="8" t="s">
        <v>40</v>
      </c>
      <c r="F179" s="36">
        <v>6</v>
      </c>
      <c r="G179" s="42">
        <v>213.91</v>
      </c>
      <c r="H179" s="43">
        <f t="shared" si="7"/>
        <v>1283.46</v>
      </c>
      <c r="I179" s="44">
        <f t="shared" si="8"/>
        <v>1578.6558</v>
      </c>
      <c r="J179" s="21"/>
      <c r="K179" s="22"/>
      <c r="L179" s="22"/>
      <c r="M179" s="23"/>
      <c r="N179" s="2">
        <f t="shared" si="11"/>
        <v>-1</v>
      </c>
    </row>
    <row r="180" spans="1:14" s="2" customFormat="1">
      <c r="A180" s="39" t="s">
        <v>234</v>
      </c>
      <c r="B180" s="7" t="s">
        <v>154</v>
      </c>
      <c r="C180" s="32" t="s">
        <v>42</v>
      </c>
      <c r="D180" s="32"/>
      <c r="E180" s="8" t="s">
        <v>40</v>
      </c>
      <c r="F180" s="36">
        <v>6</v>
      </c>
      <c r="G180" s="42">
        <v>263.22000000000003</v>
      </c>
      <c r="H180" s="43">
        <f t="shared" si="7"/>
        <v>1579.3200000000002</v>
      </c>
      <c r="I180" s="44">
        <f t="shared" si="8"/>
        <v>1942.5636000000002</v>
      </c>
      <c r="J180" s="21"/>
      <c r="K180" s="22"/>
      <c r="L180" s="22"/>
      <c r="M180" s="23"/>
      <c r="N180" s="2">
        <f t="shared" si="11"/>
        <v>-1</v>
      </c>
    </row>
    <row r="181" spans="1:14" s="2" customFormat="1">
      <c r="A181" s="38" t="s">
        <v>235</v>
      </c>
      <c r="B181" s="7" t="s">
        <v>154</v>
      </c>
      <c r="C181" s="32" t="s">
        <v>31</v>
      </c>
      <c r="D181" s="32"/>
      <c r="E181" s="8" t="s">
        <v>40</v>
      </c>
      <c r="F181" s="36">
        <v>6</v>
      </c>
      <c r="G181" s="42">
        <v>263.22000000000003</v>
      </c>
      <c r="H181" s="43">
        <f t="shared" si="7"/>
        <v>1579.3200000000002</v>
      </c>
      <c r="I181" s="44">
        <f t="shared" si="8"/>
        <v>1942.5636000000002</v>
      </c>
      <c r="J181" s="21"/>
      <c r="K181" s="22"/>
      <c r="L181" s="22"/>
      <c r="M181" s="23"/>
      <c r="N181" s="2">
        <f t="shared" si="11"/>
        <v>-1</v>
      </c>
    </row>
    <row r="182" spans="1:14" s="2" customFormat="1">
      <c r="A182" s="39" t="s">
        <v>236</v>
      </c>
      <c r="B182" s="7" t="s">
        <v>154</v>
      </c>
      <c r="C182" s="32" t="s">
        <v>1</v>
      </c>
      <c r="D182" s="32"/>
      <c r="E182" s="8" t="s">
        <v>40</v>
      </c>
      <c r="F182" s="36">
        <v>6</v>
      </c>
      <c r="G182" s="42">
        <v>285.3</v>
      </c>
      <c r="H182" s="43">
        <f t="shared" ref="H182:H210" si="12">F182*G182</f>
        <v>1711.8000000000002</v>
      </c>
      <c r="I182" s="44">
        <f t="shared" ref="I182:I210" si="13">H182*1.23</f>
        <v>2105.5140000000001</v>
      </c>
      <c r="J182" s="21"/>
      <c r="K182" s="22"/>
      <c r="L182" s="22"/>
      <c r="M182" s="23"/>
      <c r="N182" s="2">
        <f t="shared" si="11"/>
        <v>-1</v>
      </c>
    </row>
    <row r="183" spans="1:14" s="2" customFormat="1">
      <c r="A183" s="38" t="s">
        <v>237</v>
      </c>
      <c r="B183" s="7" t="s">
        <v>154</v>
      </c>
      <c r="C183" s="32" t="s">
        <v>43</v>
      </c>
      <c r="D183" s="32"/>
      <c r="E183" s="8" t="s">
        <v>40</v>
      </c>
      <c r="F183" s="36">
        <v>6</v>
      </c>
      <c r="G183" s="42">
        <v>317.31</v>
      </c>
      <c r="H183" s="43">
        <f t="shared" si="12"/>
        <v>1903.8600000000001</v>
      </c>
      <c r="I183" s="44">
        <f t="shared" si="13"/>
        <v>2341.7478000000001</v>
      </c>
      <c r="J183" s="21"/>
      <c r="K183" s="22"/>
      <c r="L183" s="22"/>
      <c r="M183" s="23"/>
      <c r="N183" s="2">
        <f t="shared" si="11"/>
        <v>-1</v>
      </c>
    </row>
    <row r="184" spans="1:14" s="2" customFormat="1">
      <c r="A184" s="39" t="s">
        <v>238</v>
      </c>
      <c r="B184" s="7" t="s">
        <v>154</v>
      </c>
      <c r="C184" s="32" t="s">
        <v>44</v>
      </c>
      <c r="D184" s="32"/>
      <c r="E184" s="8" t="s">
        <v>40</v>
      </c>
      <c r="F184" s="36">
        <v>6</v>
      </c>
      <c r="G184" s="42">
        <v>554.24</v>
      </c>
      <c r="H184" s="43">
        <f t="shared" si="12"/>
        <v>3325.44</v>
      </c>
      <c r="I184" s="44">
        <f t="shared" si="13"/>
        <v>4090.2912000000001</v>
      </c>
      <c r="J184" s="21"/>
      <c r="K184" s="22"/>
      <c r="L184" s="22"/>
      <c r="M184" s="23"/>
      <c r="N184" s="2">
        <f t="shared" si="11"/>
        <v>-1</v>
      </c>
    </row>
    <row r="185" spans="1:14" s="2" customFormat="1">
      <c r="A185" s="38" t="s">
        <v>239</v>
      </c>
      <c r="B185" s="7" t="s">
        <v>196</v>
      </c>
      <c r="C185" s="32" t="s">
        <v>199</v>
      </c>
      <c r="D185" s="32"/>
      <c r="E185" s="8" t="s">
        <v>46</v>
      </c>
      <c r="F185" s="36">
        <v>6</v>
      </c>
      <c r="G185" s="42">
        <v>28.29</v>
      </c>
      <c r="H185" s="43">
        <f t="shared" ref="H185" si="14">F185*G185</f>
        <v>169.74</v>
      </c>
      <c r="I185" s="44">
        <f t="shared" ref="I185" si="15">H185*1.23</f>
        <v>208.78020000000001</v>
      </c>
      <c r="J185" s="21"/>
      <c r="K185" s="22"/>
      <c r="L185" s="22"/>
      <c r="M185" s="23"/>
      <c r="N185" s="2">
        <f t="shared" si="11"/>
        <v>-1</v>
      </c>
    </row>
    <row r="186" spans="1:14" s="2" customFormat="1">
      <c r="A186" s="39" t="s">
        <v>240</v>
      </c>
      <c r="B186" s="7" t="s">
        <v>196</v>
      </c>
      <c r="C186" s="32" t="s">
        <v>5</v>
      </c>
      <c r="D186" s="32"/>
      <c r="E186" s="8" t="s">
        <v>46</v>
      </c>
      <c r="F186" s="36">
        <v>20</v>
      </c>
      <c r="G186" s="42">
        <v>28.29</v>
      </c>
      <c r="H186" s="43">
        <f t="shared" si="12"/>
        <v>565.79999999999995</v>
      </c>
      <c r="I186" s="44">
        <f t="shared" si="13"/>
        <v>695.93399999999997</v>
      </c>
      <c r="J186" s="21"/>
      <c r="K186" s="22"/>
      <c r="L186" s="22"/>
      <c r="M186" s="23"/>
      <c r="N186" s="2">
        <f t="shared" si="11"/>
        <v>-1</v>
      </c>
    </row>
    <row r="187" spans="1:14" s="2" customFormat="1">
      <c r="A187" s="38" t="s">
        <v>241</v>
      </c>
      <c r="B187" s="7" t="s">
        <v>195</v>
      </c>
      <c r="C187" s="32" t="s">
        <v>6</v>
      </c>
      <c r="D187" s="32"/>
      <c r="E187" s="8" t="s">
        <v>46</v>
      </c>
      <c r="F187" s="36">
        <v>20</v>
      </c>
      <c r="G187" s="42">
        <v>33.22</v>
      </c>
      <c r="H187" s="43">
        <f t="shared" si="12"/>
        <v>664.4</v>
      </c>
      <c r="I187" s="44">
        <f t="shared" si="13"/>
        <v>817.21199999999999</v>
      </c>
      <c r="J187" s="21"/>
      <c r="K187" s="22"/>
      <c r="L187" s="22"/>
      <c r="M187" s="23"/>
      <c r="N187" s="2">
        <f t="shared" si="11"/>
        <v>-1</v>
      </c>
    </row>
    <row r="188" spans="1:14" s="2" customFormat="1">
      <c r="A188" s="39" t="s">
        <v>242</v>
      </c>
      <c r="B188" s="7" t="s">
        <v>195</v>
      </c>
      <c r="C188" s="32" t="s">
        <v>42</v>
      </c>
      <c r="D188" s="32"/>
      <c r="E188" s="8" t="s">
        <v>46</v>
      </c>
      <c r="F188" s="36">
        <v>20</v>
      </c>
      <c r="G188" s="42">
        <v>40.770000000000003</v>
      </c>
      <c r="H188" s="43">
        <f t="shared" si="12"/>
        <v>815.40000000000009</v>
      </c>
      <c r="I188" s="44">
        <f t="shared" si="13"/>
        <v>1002.9420000000001</v>
      </c>
      <c r="J188" s="21"/>
      <c r="K188" s="22"/>
      <c r="L188" s="22"/>
      <c r="M188" s="23"/>
      <c r="N188" s="2">
        <f t="shared" si="11"/>
        <v>-1</v>
      </c>
    </row>
    <row r="189" spans="1:14" s="2" customFormat="1">
      <c r="A189" s="38" t="s">
        <v>243</v>
      </c>
      <c r="B189" s="7" t="s">
        <v>195</v>
      </c>
      <c r="C189" s="32" t="s">
        <v>31</v>
      </c>
      <c r="D189" s="32"/>
      <c r="E189" s="8" t="s">
        <v>46</v>
      </c>
      <c r="F189" s="36">
        <v>20</v>
      </c>
      <c r="G189" s="42">
        <v>48.38</v>
      </c>
      <c r="H189" s="43">
        <f t="shared" si="12"/>
        <v>967.6</v>
      </c>
      <c r="I189" s="44">
        <f t="shared" si="13"/>
        <v>1190.1479999999999</v>
      </c>
      <c r="J189" s="21"/>
      <c r="K189" s="22"/>
      <c r="L189" s="22"/>
      <c r="M189" s="23"/>
      <c r="N189" s="2">
        <f t="shared" si="11"/>
        <v>-1</v>
      </c>
    </row>
    <row r="190" spans="1:14" s="2" customFormat="1">
      <c r="A190" s="39" t="s">
        <v>246</v>
      </c>
      <c r="B190" s="7" t="s">
        <v>195</v>
      </c>
      <c r="C190" s="32" t="s">
        <v>1</v>
      </c>
      <c r="D190" s="32"/>
      <c r="E190" s="8" t="s">
        <v>46</v>
      </c>
      <c r="F190" s="36">
        <v>20</v>
      </c>
      <c r="G190" s="42">
        <v>51.71</v>
      </c>
      <c r="H190" s="43">
        <f t="shared" si="12"/>
        <v>1034.2</v>
      </c>
      <c r="I190" s="44">
        <f t="shared" si="13"/>
        <v>1272.066</v>
      </c>
      <c r="J190" s="21"/>
      <c r="K190" s="22"/>
      <c r="L190" s="22"/>
      <c r="M190" s="23"/>
      <c r="N190" s="2">
        <f t="shared" si="11"/>
        <v>-1</v>
      </c>
    </row>
    <row r="191" spans="1:14" s="2" customFormat="1">
      <c r="A191" s="38" t="s">
        <v>247</v>
      </c>
      <c r="B191" s="7" t="s">
        <v>195</v>
      </c>
      <c r="C191" s="32" t="s">
        <v>43</v>
      </c>
      <c r="D191" s="32"/>
      <c r="E191" s="8" t="s">
        <v>46</v>
      </c>
      <c r="F191" s="36">
        <v>10</v>
      </c>
      <c r="G191" s="42">
        <v>97.02</v>
      </c>
      <c r="H191" s="43">
        <f t="shared" si="12"/>
        <v>970.19999999999993</v>
      </c>
      <c r="I191" s="44">
        <f t="shared" si="13"/>
        <v>1193.346</v>
      </c>
      <c r="J191" s="21"/>
      <c r="K191" s="22"/>
      <c r="L191" s="22"/>
      <c r="M191" s="23"/>
      <c r="N191" s="2">
        <f t="shared" si="11"/>
        <v>-1</v>
      </c>
    </row>
    <row r="192" spans="1:14" s="2" customFormat="1">
      <c r="A192" s="39" t="s">
        <v>248</v>
      </c>
      <c r="B192" s="7" t="s">
        <v>195</v>
      </c>
      <c r="C192" s="32" t="s">
        <v>44</v>
      </c>
      <c r="D192" s="32"/>
      <c r="E192" s="8" t="s">
        <v>46</v>
      </c>
      <c r="F192" s="36">
        <v>6</v>
      </c>
      <c r="G192" s="42">
        <v>146.75</v>
      </c>
      <c r="H192" s="43">
        <f t="shared" si="12"/>
        <v>880.5</v>
      </c>
      <c r="I192" s="44">
        <f t="shared" si="13"/>
        <v>1083.0149999999999</v>
      </c>
      <c r="J192" s="21"/>
      <c r="K192" s="22"/>
      <c r="L192" s="22"/>
      <c r="M192" s="23"/>
      <c r="N192" s="2">
        <f t="shared" si="11"/>
        <v>-1</v>
      </c>
    </row>
    <row r="193" spans="1:14" s="2" customFormat="1">
      <c r="A193" s="38" t="s">
        <v>249</v>
      </c>
      <c r="B193" s="7" t="s">
        <v>195</v>
      </c>
      <c r="C193" s="32" t="s">
        <v>200</v>
      </c>
      <c r="D193" s="32"/>
      <c r="E193" s="8" t="s">
        <v>46</v>
      </c>
      <c r="F193" s="36">
        <v>6</v>
      </c>
      <c r="G193" s="42">
        <v>210</v>
      </c>
      <c r="H193" s="43">
        <f t="shared" si="12"/>
        <v>1260</v>
      </c>
      <c r="I193" s="44">
        <f t="shared" si="13"/>
        <v>1549.8</v>
      </c>
      <c r="J193" s="21"/>
      <c r="K193" s="22"/>
      <c r="L193" s="22"/>
      <c r="M193" s="23"/>
      <c r="N193" s="2">
        <f t="shared" si="11"/>
        <v>-1</v>
      </c>
    </row>
    <row r="194" spans="1:14" s="2" customFormat="1">
      <c r="A194" s="39" t="s">
        <v>250</v>
      </c>
      <c r="B194" s="7" t="s">
        <v>171</v>
      </c>
      <c r="C194" s="32">
        <v>76.099999999999994</v>
      </c>
      <c r="D194" s="32"/>
      <c r="E194" s="8" t="s">
        <v>40</v>
      </c>
      <c r="F194" s="36">
        <v>16</v>
      </c>
      <c r="G194" s="42">
        <v>7.68</v>
      </c>
      <c r="H194" s="43">
        <f t="shared" si="12"/>
        <v>122.88</v>
      </c>
      <c r="I194" s="44">
        <f t="shared" si="13"/>
        <v>151.14239999999998</v>
      </c>
      <c r="J194" s="21"/>
      <c r="K194" s="22"/>
      <c r="L194" s="22"/>
      <c r="M194" s="23"/>
      <c r="N194" s="2">
        <f t="shared" si="11"/>
        <v>-1</v>
      </c>
    </row>
    <row r="195" spans="1:14" s="2" customFormat="1">
      <c r="A195" s="38" t="s">
        <v>251</v>
      </c>
      <c r="B195" s="7" t="s">
        <v>171</v>
      </c>
      <c r="C195" s="32">
        <v>88.9</v>
      </c>
      <c r="D195" s="32"/>
      <c r="E195" s="8" t="s">
        <v>40</v>
      </c>
      <c r="F195" s="36">
        <v>20</v>
      </c>
      <c r="G195" s="42">
        <v>17.920000000000002</v>
      </c>
      <c r="H195" s="43">
        <f t="shared" si="12"/>
        <v>358.40000000000003</v>
      </c>
      <c r="I195" s="44">
        <f t="shared" si="13"/>
        <v>440.83200000000005</v>
      </c>
      <c r="J195" s="21"/>
      <c r="K195" s="22"/>
      <c r="L195" s="22"/>
      <c r="M195" s="23"/>
      <c r="N195" s="2">
        <f t="shared" si="11"/>
        <v>-1</v>
      </c>
    </row>
    <row r="196" spans="1:14" s="2" customFormat="1">
      <c r="A196" s="39" t="s">
        <v>252</v>
      </c>
      <c r="B196" s="7" t="s">
        <v>171</v>
      </c>
      <c r="C196" s="32">
        <v>114.3</v>
      </c>
      <c r="D196" s="32"/>
      <c r="E196" s="8" t="s">
        <v>40</v>
      </c>
      <c r="F196" s="36">
        <v>20</v>
      </c>
      <c r="G196" s="42">
        <v>21.76</v>
      </c>
      <c r="H196" s="43">
        <f t="shared" si="12"/>
        <v>435.20000000000005</v>
      </c>
      <c r="I196" s="44">
        <f t="shared" si="13"/>
        <v>535.29600000000005</v>
      </c>
      <c r="J196" s="21"/>
      <c r="K196" s="22"/>
      <c r="L196" s="22"/>
      <c r="M196" s="23"/>
      <c r="N196" s="2">
        <f t="shared" si="11"/>
        <v>-1</v>
      </c>
    </row>
    <row r="197" spans="1:14" s="2" customFormat="1">
      <c r="A197" s="38" t="s">
        <v>253</v>
      </c>
      <c r="B197" s="7" t="s">
        <v>171</v>
      </c>
      <c r="C197" s="32">
        <v>139.69999999999999</v>
      </c>
      <c r="D197" s="32"/>
      <c r="E197" s="8" t="s">
        <v>40</v>
      </c>
      <c r="F197" s="36">
        <v>20</v>
      </c>
      <c r="G197" s="42">
        <v>24.32</v>
      </c>
      <c r="H197" s="43">
        <f t="shared" si="12"/>
        <v>486.4</v>
      </c>
      <c r="I197" s="44">
        <f t="shared" si="13"/>
        <v>598.27199999999993</v>
      </c>
      <c r="J197" s="21"/>
      <c r="K197" s="22"/>
      <c r="L197" s="22"/>
      <c r="M197" s="23"/>
      <c r="N197" s="2">
        <f t="shared" si="11"/>
        <v>-1</v>
      </c>
    </row>
    <row r="198" spans="1:14" s="2" customFormat="1">
      <c r="A198" s="39" t="s">
        <v>254</v>
      </c>
      <c r="B198" s="7" t="s">
        <v>171</v>
      </c>
      <c r="C198" s="32">
        <v>168.3</v>
      </c>
      <c r="D198" s="32"/>
      <c r="E198" s="8" t="s">
        <v>40</v>
      </c>
      <c r="F198" s="36">
        <v>20</v>
      </c>
      <c r="G198" s="42">
        <v>28.48</v>
      </c>
      <c r="H198" s="43">
        <f t="shared" si="12"/>
        <v>569.6</v>
      </c>
      <c r="I198" s="44">
        <f t="shared" si="13"/>
        <v>700.60800000000006</v>
      </c>
      <c r="J198" s="21"/>
      <c r="K198" s="22"/>
      <c r="L198" s="22"/>
      <c r="M198" s="23"/>
      <c r="N198" s="2">
        <f t="shared" si="11"/>
        <v>-1</v>
      </c>
    </row>
    <row r="199" spans="1:14" s="2" customFormat="1">
      <c r="A199" s="38" t="s">
        <v>255</v>
      </c>
      <c r="B199" s="7" t="s">
        <v>171</v>
      </c>
      <c r="C199" s="32">
        <v>219.1</v>
      </c>
      <c r="D199" s="32"/>
      <c r="E199" s="8" t="s">
        <v>40</v>
      </c>
      <c r="F199" s="36">
        <v>10</v>
      </c>
      <c r="G199" s="42">
        <v>35.840000000000003</v>
      </c>
      <c r="H199" s="43">
        <f t="shared" si="12"/>
        <v>358.40000000000003</v>
      </c>
      <c r="I199" s="44">
        <f t="shared" si="13"/>
        <v>440.83200000000005</v>
      </c>
      <c r="J199" s="21"/>
      <c r="K199" s="22"/>
      <c r="L199" s="22"/>
      <c r="M199" s="23"/>
      <c r="N199" s="2">
        <f t="shared" si="11"/>
        <v>-1</v>
      </c>
    </row>
    <row r="200" spans="1:14" s="2" customFormat="1">
      <c r="A200" s="39" t="s">
        <v>256</v>
      </c>
      <c r="B200" s="7" t="s">
        <v>171</v>
      </c>
      <c r="C200" s="9">
        <v>273</v>
      </c>
      <c r="D200" s="19"/>
      <c r="E200" s="8" t="s">
        <v>40</v>
      </c>
      <c r="F200" s="36">
        <v>6</v>
      </c>
      <c r="G200" s="42">
        <v>172.03</v>
      </c>
      <c r="H200" s="43">
        <f t="shared" si="12"/>
        <v>1032.18</v>
      </c>
      <c r="I200" s="44">
        <f t="shared" si="13"/>
        <v>1269.5814</v>
      </c>
      <c r="J200" s="21"/>
      <c r="K200" s="22"/>
      <c r="L200" s="22"/>
      <c r="M200" s="23"/>
      <c r="N200" s="2">
        <f t="shared" si="11"/>
        <v>-1</v>
      </c>
    </row>
    <row r="201" spans="1:14" s="2" customFormat="1">
      <c r="A201" s="38" t="s">
        <v>257</v>
      </c>
      <c r="B201" s="7" t="s">
        <v>171</v>
      </c>
      <c r="C201" s="9">
        <v>323.89999999999998</v>
      </c>
      <c r="D201" s="19"/>
      <c r="E201" s="8" t="s">
        <v>40</v>
      </c>
      <c r="F201" s="36">
        <v>5</v>
      </c>
      <c r="G201" s="42">
        <v>235</v>
      </c>
      <c r="H201" s="43">
        <f t="shared" si="12"/>
        <v>1175</v>
      </c>
      <c r="I201" s="44">
        <f t="shared" si="13"/>
        <v>1445.25</v>
      </c>
      <c r="J201" s="21"/>
      <c r="K201" s="22"/>
      <c r="L201" s="22"/>
      <c r="M201" s="23"/>
      <c r="N201" s="2">
        <f t="shared" si="11"/>
        <v>-1</v>
      </c>
    </row>
    <row r="202" spans="1:14" s="2" customFormat="1">
      <c r="A202" s="39" t="s">
        <v>258</v>
      </c>
      <c r="B202" s="7" t="s">
        <v>7</v>
      </c>
      <c r="C202" s="8"/>
      <c r="D202" s="8"/>
      <c r="E202" s="8" t="s">
        <v>40</v>
      </c>
      <c r="F202" s="36">
        <v>200</v>
      </c>
      <c r="G202" s="42">
        <v>7.68</v>
      </c>
      <c r="H202" s="43">
        <f t="shared" si="12"/>
        <v>1536</v>
      </c>
      <c r="I202" s="44">
        <f t="shared" si="13"/>
        <v>1889.28</v>
      </c>
      <c r="J202" s="21"/>
      <c r="K202" s="22"/>
      <c r="L202" s="22"/>
      <c r="M202" s="23"/>
      <c r="N202" s="2">
        <f t="shared" si="11"/>
        <v>-1</v>
      </c>
    </row>
    <row r="203" spans="1:14" s="2" customFormat="1">
      <c r="A203" s="38" t="s">
        <v>259</v>
      </c>
      <c r="B203" s="7" t="s">
        <v>180</v>
      </c>
      <c r="C203" s="8"/>
      <c r="D203" s="8"/>
      <c r="E203" s="8" t="s">
        <v>46</v>
      </c>
      <c r="F203" s="36">
        <v>80</v>
      </c>
      <c r="G203" s="42">
        <v>22.4</v>
      </c>
      <c r="H203" s="43">
        <f t="shared" si="12"/>
        <v>1792</v>
      </c>
      <c r="I203" s="44">
        <f t="shared" si="13"/>
        <v>2204.16</v>
      </c>
      <c r="J203" s="21"/>
      <c r="K203" s="22"/>
      <c r="L203" s="22"/>
      <c r="M203" s="23"/>
      <c r="N203" s="2">
        <f t="shared" si="11"/>
        <v>-1</v>
      </c>
    </row>
    <row r="204" spans="1:14" s="2" customFormat="1">
      <c r="A204" s="39" t="s">
        <v>260</v>
      </c>
      <c r="B204" s="7" t="s">
        <v>182</v>
      </c>
      <c r="C204" s="8"/>
      <c r="D204" s="8"/>
      <c r="E204" s="8" t="s">
        <v>40</v>
      </c>
      <c r="F204" s="36">
        <v>10</v>
      </c>
      <c r="G204" s="42">
        <v>0.22</v>
      </c>
      <c r="H204" s="43">
        <f t="shared" si="12"/>
        <v>2.2000000000000002</v>
      </c>
      <c r="I204" s="44">
        <f t="shared" si="13"/>
        <v>2.706</v>
      </c>
      <c r="J204" s="21"/>
      <c r="K204" s="22"/>
      <c r="L204" s="22"/>
      <c r="M204" s="23"/>
      <c r="N204" s="2">
        <f t="shared" si="11"/>
        <v>-1</v>
      </c>
    </row>
    <row r="205" spans="1:14" s="2" customFormat="1">
      <c r="A205" s="38" t="s">
        <v>261</v>
      </c>
      <c r="B205" s="7" t="s">
        <v>184</v>
      </c>
      <c r="C205" s="8"/>
      <c r="D205" s="8"/>
      <c r="E205" s="8" t="s">
        <v>46</v>
      </c>
      <c r="F205" s="36">
        <v>200</v>
      </c>
      <c r="G205" s="42">
        <v>25.6</v>
      </c>
      <c r="H205" s="43">
        <f t="shared" si="12"/>
        <v>5120</v>
      </c>
      <c r="I205" s="44">
        <f t="shared" si="13"/>
        <v>6297.6</v>
      </c>
      <c r="J205" s="21"/>
      <c r="K205" s="22"/>
      <c r="L205" s="22"/>
      <c r="M205" s="23"/>
      <c r="N205" s="2">
        <f t="shared" si="11"/>
        <v>-1</v>
      </c>
    </row>
    <row r="206" spans="1:14" s="2" customFormat="1">
      <c r="A206" s="39" t="s">
        <v>262</v>
      </c>
      <c r="B206" s="7" t="s">
        <v>186</v>
      </c>
      <c r="C206" s="8"/>
      <c r="D206" s="8"/>
      <c r="E206" s="8" t="s">
        <v>46</v>
      </c>
      <c r="F206" s="36">
        <v>16</v>
      </c>
      <c r="G206" s="42">
        <v>0.16</v>
      </c>
      <c r="H206" s="43">
        <f t="shared" si="12"/>
        <v>2.56</v>
      </c>
      <c r="I206" s="44">
        <f t="shared" si="13"/>
        <v>3.1488</v>
      </c>
      <c r="J206" s="21"/>
      <c r="K206" s="22"/>
      <c r="L206" s="22"/>
      <c r="M206" s="23"/>
      <c r="N206" s="2">
        <f t="shared" si="11"/>
        <v>-1</v>
      </c>
    </row>
    <row r="207" spans="1:14" s="2" customFormat="1">
      <c r="A207" s="38" t="s">
        <v>263</v>
      </c>
      <c r="B207" s="7" t="s">
        <v>8</v>
      </c>
      <c r="C207" s="8"/>
      <c r="D207" s="8"/>
      <c r="E207" s="8" t="s">
        <v>40</v>
      </c>
      <c r="F207" s="36">
        <v>154</v>
      </c>
      <c r="G207" s="42">
        <v>20.48</v>
      </c>
      <c r="H207" s="43">
        <f t="shared" si="12"/>
        <v>3153.92</v>
      </c>
      <c r="I207" s="44">
        <f t="shared" si="13"/>
        <v>3879.3216000000002</v>
      </c>
      <c r="J207" s="21"/>
      <c r="K207" s="22"/>
      <c r="L207" s="22"/>
      <c r="M207" s="23"/>
      <c r="N207" s="2">
        <f t="shared" si="11"/>
        <v>-1</v>
      </c>
    </row>
    <row r="208" spans="1:14" s="2" customFormat="1">
      <c r="A208" s="39" t="s">
        <v>264</v>
      </c>
      <c r="B208" s="7" t="s">
        <v>193</v>
      </c>
      <c r="C208" s="8"/>
      <c r="D208" s="8"/>
      <c r="E208" s="8" t="s">
        <v>40</v>
      </c>
      <c r="F208" s="36">
        <v>10</v>
      </c>
      <c r="G208" s="42">
        <v>487.42</v>
      </c>
      <c r="H208" s="43">
        <f t="shared" si="12"/>
        <v>4874.2</v>
      </c>
      <c r="I208" s="44">
        <f t="shared" si="13"/>
        <v>5995.2659999999996</v>
      </c>
      <c r="J208" s="21"/>
      <c r="K208" s="22"/>
      <c r="L208" s="22"/>
      <c r="M208" s="23"/>
      <c r="N208" s="2">
        <f t="shared" si="11"/>
        <v>-1</v>
      </c>
    </row>
    <row r="209" spans="1:14" s="2" customFormat="1">
      <c r="A209" s="38" t="s">
        <v>265</v>
      </c>
      <c r="B209" s="7" t="s">
        <v>190</v>
      </c>
      <c r="C209" s="8"/>
      <c r="D209" s="8"/>
      <c r="E209" s="8" t="s">
        <v>40</v>
      </c>
      <c r="F209" s="36">
        <v>20</v>
      </c>
      <c r="G209" s="42">
        <v>28.61</v>
      </c>
      <c r="H209" s="43">
        <f t="shared" si="12"/>
        <v>572.20000000000005</v>
      </c>
      <c r="I209" s="44">
        <f t="shared" si="13"/>
        <v>703.80600000000004</v>
      </c>
      <c r="J209" s="21"/>
      <c r="K209" s="22"/>
      <c r="L209" s="22"/>
      <c r="M209" s="23"/>
      <c r="N209" s="2">
        <f t="shared" si="11"/>
        <v>-1</v>
      </c>
    </row>
    <row r="210" spans="1:14" s="2" customFormat="1" ht="15.75" thickBot="1">
      <c r="A210" s="51" t="s">
        <v>266</v>
      </c>
      <c r="B210" s="52" t="s">
        <v>192</v>
      </c>
      <c r="C210" s="53"/>
      <c r="D210" s="53"/>
      <c r="E210" s="53" t="s">
        <v>40</v>
      </c>
      <c r="F210" s="54">
        <v>20</v>
      </c>
      <c r="G210" s="55">
        <v>6.72</v>
      </c>
      <c r="H210" s="56">
        <f t="shared" si="12"/>
        <v>134.4</v>
      </c>
      <c r="I210" s="57">
        <f t="shared" si="13"/>
        <v>165.31200000000001</v>
      </c>
      <c r="J210" s="58"/>
      <c r="K210" s="49"/>
      <c r="L210" s="49"/>
      <c r="M210" s="50"/>
      <c r="N210" s="2">
        <f t="shared" si="11"/>
        <v>-1</v>
      </c>
    </row>
    <row r="211" spans="1:14" ht="15.75" thickBot="1">
      <c r="A211" s="59"/>
      <c r="B211" s="60"/>
      <c r="C211" s="61"/>
      <c r="D211" s="61"/>
      <c r="E211" s="61"/>
      <c r="F211" s="62"/>
      <c r="G211" s="63"/>
      <c r="H211" s="63">
        <f>SUM(H3:H210)</f>
        <v>3237714.4</v>
      </c>
      <c r="I211" s="63">
        <f>SUM(I3:I210)</f>
        <v>3982388.7119999989</v>
      </c>
      <c r="J211" s="64" t="s">
        <v>0</v>
      </c>
      <c r="K211" s="65"/>
      <c r="L211" s="65"/>
      <c r="M211" s="65"/>
    </row>
    <row r="212" spans="1:14" hidden="1">
      <c r="B212" s="10"/>
    </row>
    <row r="213" spans="1:14" hidden="1">
      <c r="B213" s="20" t="s">
        <v>198</v>
      </c>
      <c r="I213" s="17">
        <v>3791993.13</v>
      </c>
      <c r="J213" s="17"/>
      <c r="K213" s="17">
        <f>K211-H211</f>
        <v>-3237714.4</v>
      </c>
      <c r="L213" s="17"/>
      <c r="M213" s="17">
        <f>M211-I211</f>
        <v>-3982388.7119999989</v>
      </c>
    </row>
    <row r="214" spans="1:14" hidden="1">
      <c r="B214" s="20" t="s">
        <v>197</v>
      </c>
      <c r="K214" s="24">
        <f>K213/H211</f>
        <v>-1</v>
      </c>
      <c r="M214" s="24">
        <f>M213/I211</f>
        <v>-1</v>
      </c>
    </row>
    <row r="215" spans="1:14">
      <c r="B215" s="12"/>
      <c r="F215" s="13"/>
      <c r="H215" s="14"/>
    </row>
    <row r="218" spans="1:14">
      <c r="C218" s="74" t="s">
        <v>273</v>
      </c>
      <c r="D218" s="74"/>
      <c r="E218" s="74"/>
      <c r="F218" s="74"/>
      <c r="G218" s="74"/>
      <c r="H218" s="74"/>
      <c r="I218" s="74"/>
      <c r="J218" s="74"/>
      <c r="K218" s="74"/>
      <c r="L218" s="74"/>
    </row>
    <row r="219" spans="1:14">
      <c r="C219" s="74"/>
      <c r="D219" s="74"/>
      <c r="E219" s="74"/>
      <c r="F219" s="74"/>
      <c r="G219" s="74"/>
      <c r="H219" s="74"/>
      <c r="I219" s="74"/>
      <c r="J219" s="74"/>
      <c r="K219" s="74"/>
      <c r="L219" s="74"/>
    </row>
    <row r="220" spans="1:14">
      <c r="C220" s="74"/>
      <c r="D220" s="74"/>
      <c r="E220" s="74"/>
      <c r="F220" s="74"/>
      <c r="G220" s="74"/>
      <c r="H220" s="74"/>
      <c r="I220" s="74"/>
      <c r="J220" s="74"/>
      <c r="K220" s="74"/>
      <c r="L220" s="74"/>
    </row>
    <row r="221" spans="1:14">
      <c r="C221" s="74"/>
      <c r="D221" s="74"/>
      <c r="E221" s="74"/>
      <c r="F221" s="74"/>
      <c r="G221" s="74"/>
      <c r="H221" s="74"/>
      <c r="I221" s="74"/>
      <c r="J221" s="74"/>
      <c r="K221" s="74"/>
      <c r="L221" s="74"/>
    </row>
    <row r="222" spans="1:14">
      <c r="C222" s="74"/>
      <c r="D222" s="74"/>
      <c r="E222" s="74"/>
      <c r="F222" s="74"/>
      <c r="G222" s="74"/>
      <c r="H222" s="74"/>
      <c r="I222" s="74"/>
      <c r="J222" s="74"/>
      <c r="K222" s="74"/>
      <c r="L222" s="74"/>
    </row>
    <row r="223" spans="1:14">
      <c r="C223" s="74"/>
      <c r="D223" s="74"/>
      <c r="E223" s="74"/>
      <c r="F223" s="74"/>
      <c r="G223" s="74"/>
      <c r="H223" s="74"/>
      <c r="I223" s="74"/>
      <c r="J223" s="74"/>
      <c r="K223" s="74"/>
      <c r="L223" s="74"/>
    </row>
    <row r="224" spans="1:14">
      <c r="F224" s="12"/>
      <c r="G224" s="25"/>
      <c r="H224" s="14"/>
      <c r="I224" s="14"/>
      <c r="J224" s="14"/>
      <c r="K224" s="14"/>
      <c r="L224" s="14"/>
    </row>
  </sheetData>
  <mergeCells count="42">
    <mergeCell ref="C218:L223"/>
    <mergeCell ref="C23:D23"/>
    <mergeCell ref="C25:D25"/>
    <mergeCell ref="C26:D26"/>
    <mergeCell ref="C40:D40"/>
    <mergeCell ref="C28:D28"/>
    <mergeCell ref="C29:D29"/>
    <mergeCell ref="C30:D30"/>
    <mergeCell ref="C31:D31"/>
    <mergeCell ref="C33:D33"/>
    <mergeCell ref="C34:D34"/>
    <mergeCell ref="C35:D35"/>
    <mergeCell ref="C36:D36"/>
    <mergeCell ref="C37:D37"/>
    <mergeCell ref="C38:D38"/>
    <mergeCell ref="C39:D39"/>
    <mergeCell ref="C18:D18"/>
    <mergeCell ref="C19:D19"/>
    <mergeCell ref="C20:D20"/>
    <mergeCell ref="C21:D21"/>
    <mergeCell ref="C22:D22"/>
    <mergeCell ref="F1:I1"/>
    <mergeCell ref="C2:D2"/>
    <mergeCell ref="C4:D4"/>
    <mergeCell ref="C5:D5"/>
    <mergeCell ref="C6:D6"/>
    <mergeCell ref="C14:D14"/>
    <mergeCell ref="C3:D3"/>
    <mergeCell ref="C32:D32"/>
    <mergeCell ref="C24:D24"/>
    <mergeCell ref="C41:D41"/>
    <mergeCell ref="C13:D13"/>
    <mergeCell ref="C7:D7"/>
    <mergeCell ref="C8:D8"/>
    <mergeCell ref="C9:D9"/>
    <mergeCell ref="C10:D10"/>
    <mergeCell ref="C11:D11"/>
    <mergeCell ref="C12:D12"/>
    <mergeCell ref="C27:D27"/>
    <mergeCell ref="C15:D15"/>
    <mergeCell ref="C16:D16"/>
    <mergeCell ref="C17:D17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katalog z ceną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Bielecka Ewa</cp:lastModifiedBy>
  <cp:lastPrinted>2018-02-07T07:06:51Z</cp:lastPrinted>
  <dcterms:created xsi:type="dcterms:W3CDTF">2016-08-19T09:39:52Z</dcterms:created>
  <dcterms:modified xsi:type="dcterms:W3CDTF">2018-02-07T07:07:24Z</dcterms:modified>
</cp:coreProperties>
</file>